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PA\Portal da Transparência\2023\01 JANEIRO\2 PRESTAÇÃO DE CONTAS MENSAL\"/>
    </mc:Choice>
  </mc:AlternateContent>
  <xr:revisionPtr revIDLastSave="0" documentId="13_ncr:1_{7060EAB2-B614-4CDD-A501-B9CA47902D5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EF Janeiro 2023 - 900168" sheetId="1" r:id="rId1"/>
    <sheet name="CEF Janeiro 2022 - 90192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9" i="2" l="1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I278" i="2"/>
  <c r="E278" i="2"/>
  <c r="E277" i="2"/>
  <c r="E276" i="2"/>
  <c r="E275" i="2"/>
  <c r="E274" i="2"/>
  <c r="I273" i="2"/>
  <c r="I279" i="2" s="1"/>
  <c r="E273" i="2"/>
  <c r="E272" i="2"/>
  <c r="E271" i="2"/>
  <c r="I270" i="2"/>
  <c r="E270" i="2"/>
  <c r="E269" i="2"/>
  <c r="I268" i="2"/>
  <c r="E268" i="2"/>
  <c r="E267" i="2"/>
  <c r="I266" i="2"/>
  <c r="E266" i="2"/>
  <c r="E265" i="2"/>
  <c r="E264" i="2"/>
  <c r="E263" i="2"/>
  <c r="E262" i="2"/>
  <c r="I261" i="2"/>
  <c r="E261" i="2"/>
  <c r="I260" i="2"/>
  <c r="E260" i="2"/>
  <c r="I259" i="2"/>
  <c r="E259" i="2"/>
  <c r="E258" i="2"/>
  <c r="E257" i="2"/>
  <c r="I256" i="2"/>
  <c r="E256" i="2"/>
  <c r="E255" i="2"/>
  <c r="I254" i="2"/>
  <c r="E254" i="2"/>
  <c r="I253" i="2"/>
  <c r="E253" i="2"/>
  <c r="I252" i="2"/>
  <c r="E252" i="2"/>
  <c r="I251" i="2"/>
  <c r="E251" i="2"/>
  <c r="E250" i="2"/>
  <c r="E249" i="2"/>
  <c r="E248" i="2"/>
  <c r="I247" i="2"/>
  <c r="E247" i="2"/>
  <c r="I246" i="2"/>
  <c r="E246" i="2"/>
  <c r="I245" i="2"/>
  <c r="E245" i="2"/>
  <c r="I244" i="2"/>
  <c r="E244" i="2"/>
  <c r="I243" i="2"/>
  <c r="I248" i="2" s="1"/>
  <c r="E243" i="2"/>
  <c r="E233" i="2"/>
  <c r="J248" i="2" s="1"/>
  <c r="D233" i="2"/>
  <c r="F9" i="2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I94" i="1"/>
  <c r="E94" i="1"/>
  <c r="I93" i="1"/>
  <c r="I96" i="1" s="1"/>
  <c r="E93" i="1"/>
  <c r="I92" i="1"/>
  <c r="E92" i="1"/>
  <c r="E91" i="1"/>
  <c r="E90" i="1"/>
  <c r="E89" i="1"/>
  <c r="I88" i="1"/>
  <c r="E88" i="1"/>
  <c r="E87" i="1"/>
  <c r="I86" i="1"/>
  <c r="I90" i="1" s="1"/>
  <c r="E86" i="1"/>
  <c r="E85" i="1"/>
  <c r="E84" i="1"/>
  <c r="E83" i="1"/>
  <c r="E82" i="1"/>
  <c r="E81" i="1"/>
  <c r="I80" i="1"/>
  <c r="E80" i="1"/>
  <c r="I79" i="1"/>
  <c r="E79" i="1"/>
  <c r="I78" i="1"/>
  <c r="I83" i="1" s="1"/>
  <c r="E78" i="1"/>
  <c r="E77" i="1"/>
  <c r="E76" i="1"/>
  <c r="E75" i="1"/>
  <c r="I74" i="1"/>
  <c r="E74" i="1"/>
  <c r="I73" i="1"/>
  <c r="E73" i="1"/>
  <c r="I72" i="1"/>
  <c r="E72" i="1"/>
  <c r="I71" i="1"/>
  <c r="E71" i="1"/>
  <c r="I70" i="1"/>
  <c r="I75" i="1" s="1"/>
  <c r="E70" i="1"/>
  <c r="E127" i="1" s="1"/>
  <c r="E60" i="1"/>
  <c r="D60" i="1"/>
  <c r="E129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9" i="1"/>
  <c r="F60" i="1" s="1"/>
  <c r="I263" i="2" l="1"/>
  <c r="E300" i="2"/>
  <c r="E302" i="2" s="1"/>
  <c r="F233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</calcChain>
</file>

<file path=xl/sharedStrings.xml><?xml version="1.0" encoding="utf-8"?>
<sst xmlns="http://schemas.openxmlformats.org/spreadsheetml/2006/main" count="1535" uniqueCount="347">
  <si>
    <t>ASSOCIAÇÃO BENEFICENTE HOSPITAL UNIVERSITARIO - UPA 24h ZONA NORTE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</si>
  <si>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</si>
  <si>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</si>
  <si>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</si>
  <si>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</si>
  <si>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</si>
  <si>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</si>
  <si>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</si>
  <si>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</si>
  <si>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</si>
  <si>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</si>
  <si>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</si>
  <si>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</si>
  <si>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</si>
  <si>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CRED TEV</t>
  </si>
  <si>
    <t>RECEBIMENTO MENSAL UPA - RECURSO VINCULADO</t>
  </si>
  <si>
    <t>REMUNERACAO/SALARIOS CLT (FUNCIONARIOS)</t>
  </si>
  <si>
    <t>ESTORNO DE PAGAMENTO</t>
  </si>
  <si>
    <t>Totais</t>
  </si>
  <si>
    <t>* OS DOCUMENTOS INDICADOS NA PLANILHA ACIMA ESTÃO A DISPOSIÇÃO PARA CONSULTA NO DEPARTAMENTO DE CONTABILIDADE DA ASSOCIAÇÃO BENEFICENTE HOSPITAL UNIVERSITÁRIO</t>
  </si>
  <si>
    <t>Resumo Debitos por Classificação</t>
  </si>
  <si>
    <t>Resumo Creditos por Classificação</t>
  </si>
  <si>
    <t>APLICACAO CAIXA ECONOMICA FEDERAL</t>
  </si>
  <si>
    <t>TRANSF. ENTRE CONTAS CAIXA (+)</t>
  </si>
  <si>
    <t>DECIMO TERCEIRO SALARIO</t>
  </si>
  <si>
    <t>RESGATE DE APLICACAO FINANCEIRA</t>
  </si>
  <si>
    <t>FGTS - FUNDO DE GARANTIA</t>
  </si>
  <si>
    <t>PENSAO ALIMENTICIA</t>
  </si>
  <si>
    <t>Total</t>
  </si>
  <si>
    <t>RESCISAO CONTRATUAL - TRCT (FOLHA)</t>
  </si>
  <si>
    <t>Resumo Aplicação CEF</t>
  </si>
  <si>
    <t>SALDO MÊS ANTERIOR</t>
  </si>
  <si>
    <t>RENDIMENTO</t>
  </si>
  <si>
    <t xml:space="preserve">Saldo </t>
  </si>
  <si>
    <t>Resumo Credito Prefeitura - Recurso Vinculado</t>
  </si>
  <si>
    <t>CREDITO CONTRATUAL COMPETENCIA MÊS ANTERIOR</t>
  </si>
  <si>
    <t>PAG BOLETO</t>
  </si>
  <si>
    <t>VALE ALIMENTACAO (EMPREGADOS)</t>
  </si>
  <si>
    <t>MEDICAMENTOS E MATERIAIS HOSPITALARES</t>
  </si>
  <si>
    <t>ENVIO TED</t>
  </si>
  <si>
    <t>LOCACAO DE EQUIPAMENTOS PJ</t>
  </si>
  <si>
    <t>OXIGENIO</t>
  </si>
  <si>
    <t>WHITE MARTINS GASES INDUSTRIAIS LTDA</t>
  </si>
  <si>
    <t>MEDICAMENTAL HOSPITALAR LTDA EPP</t>
  </si>
  <si>
    <t>MANUTENCAO DE EQUIPAMENTOS</t>
  </si>
  <si>
    <t>PLANTONISTAS MEDICOS PRESENCIAIS PJ</t>
  </si>
  <si>
    <t>CRED TED</t>
  </si>
  <si>
    <t>RECEBIMENTO MENSAL UPA - RECURSO PROPRIO</t>
  </si>
  <si>
    <t>A C DE OLIVEIRA CORDEIRO SERVIÇOS MEDICOS LTDA</t>
  </si>
  <si>
    <t>CRISTALIA PRODUTOS QUIMICOS FARMACEUTICOS LTDA</t>
  </si>
  <si>
    <t>MATERIAIS DE EXPEDIENTE</t>
  </si>
  <si>
    <t>DEB P FGTS</t>
  </si>
  <si>
    <t>GAS (GLP)</t>
  </si>
  <si>
    <t>ENVIO TEV</t>
  </si>
  <si>
    <t>APLICACAO FINANCEIRA</t>
  </si>
  <si>
    <t>MATERIAIS DE LIMPEZA</t>
  </si>
  <si>
    <t>SERVICO DE SEGURANCA PJ</t>
  </si>
  <si>
    <t>SPSP - SISTEMA DE PRESTACAO DE SEGURANCA PATRIMONIAL LTDA</t>
  </si>
  <si>
    <t>UTENSILIOS</t>
  </si>
  <si>
    <t>COMERCIAL DE EMBALAGENS 3 IRMAOS LTDA EPP</t>
  </si>
  <si>
    <t>IMPOSTOS E TAXAS</t>
  </si>
  <si>
    <t>CONTRIBUICAO ASSISTENCIAL</t>
  </si>
  <si>
    <t>CONVENIO ENTIDADES DE CLASSE (CONSIGNADO)</t>
  </si>
  <si>
    <t>MENSALIDADE SINDICATO - SINTTAR</t>
  </si>
  <si>
    <t>SERVICOS DE IMAGEM PJ</t>
  </si>
  <si>
    <t>NACIONAL COMERCIAL HOSPITALAR SA</t>
  </si>
  <si>
    <t>DUPATRI HOSPITALAR COMERCIO IMPORTACAO E EXPORTACAO LTDA</t>
  </si>
  <si>
    <t>ALIMENTOS</t>
  </si>
  <si>
    <t>ORTOPED SERVICOS MEDICOS SS LTDA</t>
  </si>
  <si>
    <t>UNITRAUMA SERVICOS MEDICOS SS LTDA ME</t>
  </si>
  <si>
    <t>CLINICA MEDICA MARIN LTDA</t>
  </si>
  <si>
    <t>EXAMES CLINICOS E LABORATORIAIS</t>
  </si>
  <si>
    <t>DG NAVARRO &amp; CIA LTDA ME</t>
  </si>
  <si>
    <t>EQUIPAMENTOS DE PROTECAO INDIVIDUAL</t>
  </si>
  <si>
    <t>TELEFONE E INTERNET</t>
  </si>
  <si>
    <t>MTC CLINICA MEDICA LTDA</t>
  </si>
  <si>
    <t>KARLA KAROLINE OLIVEIRA FERNANDES - ME</t>
  </si>
  <si>
    <t>MATERIAIS DE MANUTENCAO PREDIAL</t>
  </si>
  <si>
    <t>ALINE CRISTINA OKUBARA CREPALDI ME</t>
  </si>
  <si>
    <t>AC VITTA SERVICOS MEDICOS LTDA</t>
  </si>
  <si>
    <t>MARCELA ZANDONADI CAPELOCI - ME</t>
  </si>
  <si>
    <t>CENTER MAQ COMERCIO DE MAQUINAS E PAPEIS LTDA</t>
  </si>
  <si>
    <t>GLEYDSON BIZERRA DA MOTA JUNIOR ME</t>
  </si>
  <si>
    <t>PILON TAKASHI E RODRIGUES SOCIEDADE SIMPLES LTDA</t>
  </si>
  <si>
    <t>MATERIAIS DE ESCRITORIO</t>
  </si>
  <si>
    <t>INSS S/ SERVICOS RPA E NFS</t>
  </si>
  <si>
    <t>INSS - TERCEIROS</t>
  </si>
  <si>
    <t>INSS - PJ11% - ABHU</t>
  </si>
  <si>
    <t>PAG DARF</t>
  </si>
  <si>
    <t>IRRF S/ PROVENTOS</t>
  </si>
  <si>
    <t>INSS EMPREGADOS (ISENCAO CEBAS)</t>
  </si>
  <si>
    <t>INSTITUTO NACIONAL DO SEGURO SOCIAL</t>
  </si>
  <si>
    <t>IRRF S/ SERVICOS PJ</t>
  </si>
  <si>
    <t>IRRF - PJ 1,5%</t>
  </si>
  <si>
    <t>COFINS/PIS/CSLL S/ SERVICOS PJ</t>
  </si>
  <si>
    <t>PCC 4,65%</t>
  </si>
  <si>
    <t>JARDINEIRO(A) PF</t>
  </si>
  <si>
    <t>MENSALIDADE SINDICATO - SINSAUDE</t>
  </si>
  <si>
    <t>LONDRICIR COMERCIO DE MATERIAL HOSPITALAR LTDA</t>
  </si>
  <si>
    <t>PGTO COM ESTORNO FUTURO</t>
  </si>
  <si>
    <t>PAG FONE</t>
  </si>
  <si>
    <t>SOQUIMICA LABORATORIOS LTDA</t>
  </si>
  <si>
    <t>EQUIPAMENTOS DE INFORMATICA</t>
  </si>
  <si>
    <t>PAG AGUA</t>
  </si>
  <si>
    <t>AGUA E ESGOTO</t>
  </si>
  <si>
    <t>DEPARTAMENTO DE AGUA E ESGOTO DE MARILIA DAEM</t>
  </si>
  <si>
    <t>APOIO ADMINISTRATIVO PJ</t>
  </si>
  <si>
    <t>PROGRAMA MENOR APRENDIZ PJ</t>
  </si>
  <si>
    <t>AUXILIO/VALE TRANSPORTE</t>
  </si>
  <si>
    <t>VIACAO LUWASA LTDA</t>
  </si>
  <si>
    <t>ASSOCIACAO MARILIENSE DE TRANSPORTE URBANO</t>
  </si>
  <si>
    <t>APARELHOS, EQUIPAMENTOS E UTENSILIOS MEDICO HOSPITALAR</t>
  </si>
  <si>
    <t>ASSINATURAS JORNAIS E REVISTAS</t>
  </si>
  <si>
    <t>COMBUSTIVEIS E LUBRIFICANTES</t>
  </si>
  <si>
    <t>COMPUTADORES E NOTEBOOKS</t>
  </si>
  <si>
    <t>DESCONTO JUDICIAL (FOLHA)</t>
  </si>
  <si>
    <t>Resumo Emprestimos CEF/BB/ABHU</t>
  </si>
  <si>
    <t>ESTAGIO PF</t>
  </si>
  <si>
    <t>EMPRESTIMO RECEBIDO DA ABHU - UPA</t>
  </si>
  <si>
    <t>PAGAMENTO DE EMPRESTIMO RECEBIDO DA ABHU - UPA</t>
  </si>
  <si>
    <t>FINANCEIRA</t>
  </si>
  <si>
    <t>Saldo</t>
  </si>
  <si>
    <t>Resumo Credito Prefeitura - Recurso Proprio</t>
  </si>
  <si>
    <t>LOCACAO DE SOFTWARE PJ</t>
  </si>
  <si>
    <t>Resumo Rateio Administrativo</t>
  </si>
  <si>
    <t>RATEIO ADMINISTRATIVO ABHU ACUMULADO</t>
  </si>
  <si>
    <t>MAQUINAS E EQUIPAMENTOS</t>
  </si>
  <si>
    <t>MATERIAIS DE MANUTENCAO DE EQUIPAMENTOS</t>
  </si>
  <si>
    <t>RATEIO ADM ABHU</t>
  </si>
  <si>
    <t>MOBILIARIOS</t>
  </si>
  <si>
    <t>Resumo Provisões 13º / Férias / Rescisão</t>
  </si>
  <si>
    <t>ROUPARIA HOSPITALAR</t>
  </si>
  <si>
    <t>SUPRIMENTOS DE INFORMATICA</t>
  </si>
  <si>
    <t>TECIDOS E ENXOVAIS</t>
  </si>
  <si>
    <t>TRANSF. ENTRE CONTAS CAIXA (-)</t>
  </si>
  <si>
    <t>J V CALIL SERVICOS MEDICOS LTDA</t>
  </si>
  <si>
    <t>IRRF - PJ GERAL 1%</t>
  </si>
  <si>
    <t>RENDIMENTO MÊS</t>
  </si>
  <si>
    <t>ALEXANDRE YOSHIO SUKEGAWA</t>
  </si>
  <si>
    <t>APLICACAO</t>
  </si>
  <si>
    <t>LUCAS FERNANDES PIAZZALUNGA CLINICA MEDI</t>
  </si>
  <si>
    <t>CLINICA ODONTOLOGICA TATIANA RIBAS BIZIAK LTDA</t>
  </si>
  <si>
    <t>CLARO NXT TELECOMUNICACOES LTDA</t>
  </si>
  <si>
    <t>FR ATIVIDADES DE SAUDE LTDA</t>
  </si>
  <si>
    <t>ENVIO PIX</t>
  </si>
  <si>
    <t>SERVICOS DE ASSESSORIA E CONSULTORIA</t>
  </si>
  <si>
    <t>FERIAS PECUNIA E 1/3 FERIAS (FOLHA)</t>
  </si>
  <si>
    <t>MARIANA IARA MAGALHAES SERVICOS MEDICOS EIRELI</t>
  </si>
  <si>
    <t>LIFE SERVICOS DE COMUNICACAO MULTIMIDIA LTDA</t>
  </si>
  <si>
    <t>SUPERMED COMERCIO E IMPORTACAO DE PRODUTOS MEDICOS E HOSPITA</t>
  </si>
  <si>
    <t>RODRIGO A BASSO LOPES SERV MED LTDA</t>
  </si>
  <si>
    <t>FERNANDA SIMINES NASCIMENTO SERVICOS MEDICOS - ME</t>
  </si>
  <si>
    <t>FISIOMED FISIOTERAPIA E REABILITACAO LTDA</t>
  </si>
  <si>
    <t>B T C CAVALHIERI SERVICOS ODONTOLOGICOS LTDA</t>
  </si>
  <si>
    <t>PG ORG GOV</t>
  </si>
  <si>
    <t>DENTAL MED SUL ARTIGOS ODONTOLOGICOS LTDA</t>
  </si>
  <si>
    <t>J C BOLOGNESI SERVICOS MEDICOS LTDA ME</t>
  </si>
  <si>
    <t>A. F. R. CLINICA MEDICA LTDA ME</t>
  </si>
  <si>
    <t>SUGAI SERVICOS MEDICOS LTDA</t>
  </si>
  <si>
    <t>MALUF AMARAL SERVICOS MEDICOS LTDA ME</t>
  </si>
  <si>
    <t>FELIPE GOVEIA RODRIGUES SERVICOS MEDICOS LTDA ME</t>
  </si>
  <si>
    <t>D C ALIONSO SERVICOS MEDICOS LTDA</t>
  </si>
  <si>
    <t>FERNANDA CHACHA P SERVICOS MEDICOS LTDA</t>
  </si>
  <si>
    <t>MINISTERIO DA ECONOMIA - IR - PF</t>
  </si>
  <si>
    <t>BRAZMIX COMERCIO VAREJISTA E ATACADISTA LTDA</t>
  </si>
  <si>
    <t>FGTS A RECOLHER</t>
  </si>
  <si>
    <t>NUTRICIONALE COMERCIO DE ALIMENTOS LTDA</t>
  </si>
  <si>
    <t>VANESSA BERNARDO - SERVICOS MEDICOS EIRELI</t>
  </si>
  <si>
    <t>LIFE TECNOLOGIA LTDA</t>
  </si>
  <si>
    <t>ALFALAGOS LTDA.</t>
  </si>
  <si>
    <t>PRECISION COMERCIAL DISTRIBUIDORA DE PRODUTOS MEDICO HOSPITA</t>
  </si>
  <si>
    <t>HDL LOGISTICA HOSPITALAR LTDA</t>
  </si>
  <si>
    <t>ARIEL BONATINI LEMOS SERVICOS MEDICOS LTDA ME</t>
  </si>
  <si>
    <t>HENRIQUE SERVICOS MEDICOS LTDA</t>
  </si>
  <si>
    <t>PATRICIA CARLA RIBEIRO LTDA - ME</t>
  </si>
  <si>
    <t>VERONEZ LIFE EIRELI</t>
  </si>
  <si>
    <t>ISADORA ZEQUINI SANCHES LTDA</t>
  </si>
  <si>
    <t>V C GUARNIERI SERVICOS MEDICOS LTDA</t>
  </si>
  <si>
    <t>ALEXIA CAMPOS BALDI ME</t>
  </si>
  <si>
    <t>CENTRO DE INTEGRACAO EMPRESA ESCOLA CIEE</t>
  </si>
  <si>
    <t>TURISMAR TRANSPORTES E TURISMO LTDA</t>
  </si>
  <si>
    <t>IMMUNIZE DESENVOLVIMENTO DE SISTEMA E CONSULTORIA LTDA</t>
  </si>
  <si>
    <t>PG PREFEIT</t>
  </si>
  <si>
    <t>PREFEITURA MUNICIPAL DE MARILIA</t>
  </si>
  <si>
    <t>GRRF FGTS A RECOLHER</t>
  </si>
  <si>
    <t>M M B DE SOUZA SERVICOS MEDICOS LTDA</t>
  </si>
  <si>
    <t>MED CENTER COMERCIAL LTDA</t>
  </si>
  <si>
    <t>THAIANE PIRES DOS SANTOS SAUNITI - ME</t>
  </si>
  <si>
    <t>SALARIOS E ORDENADOS A PAGAR</t>
  </si>
  <si>
    <t>G M PALOMBA ME</t>
  </si>
  <si>
    <t>RENATO DOS SANTOS PIGARI ME</t>
  </si>
  <si>
    <t>P M BAIAO SERVICOS MEDICOS LTDA</t>
  </si>
  <si>
    <t>FERIAS</t>
  </si>
  <si>
    <t>GABRIELA MASOCATTO BENETTI VILLANI SERV ODONT LTDA</t>
  </si>
  <si>
    <t>RESG AUTOM</t>
  </si>
  <si>
    <t>MEDILAR IMPORTACAO E DISTRIBUICAO DE PRODUTOS MEDICOS HOSPIT</t>
  </si>
  <si>
    <t>RESCISAO A PAGAR</t>
  </si>
  <si>
    <t>SALDO EMPRESTIMO CONTA 900168</t>
  </si>
  <si>
    <t>ALELO INSTITUICAO DE PAGAMENTO SA - ABHU E UPA</t>
  </si>
  <si>
    <t>P.S.G - INDUSTRIA &amp; COMERCIO LIMITADA</t>
  </si>
  <si>
    <t>TORREFACAO CAFE MOROZINI LTDA ME</t>
  </si>
  <si>
    <t>FRANCISCO CORREA MOTA JUNIOR ME</t>
  </si>
  <si>
    <t>ANA LUCIA TREVISAN PONTELLO ME</t>
  </si>
  <si>
    <t>FOX INDUSTRIA E COMERCIO DE MATERIAIS MEDICOS E HOSPITALARES</t>
  </si>
  <si>
    <t>TAISA ARAUJO SERVICOS MEDICOS LTDA</t>
  </si>
  <si>
    <t>LIGUE ELETRICA MATERIAIS ELETRICOS LTDA</t>
  </si>
  <si>
    <t>FOL PAGTO</t>
  </si>
  <si>
    <t>TEV MESM T</t>
  </si>
  <si>
    <t>06/12/2022</t>
  </si>
  <si>
    <t>07/12/2022</t>
  </si>
  <si>
    <t>CRED PIX</t>
  </si>
  <si>
    <t>04/11/2022</t>
  </si>
  <si>
    <t>05/12/2022</t>
  </si>
  <si>
    <t>AGIS EQUIPAMENTOS E SERVICOS DE INFORMATICA LTDA</t>
  </si>
  <si>
    <t>MULTIHOSP COMERCIAL DE PRODUTOS HOSPITALARES LTDA</t>
  </si>
  <si>
    <t>08/12/2022</t>
  </si>
  <si>
    <t>14/10/2022</t>
  </si>
  <si>
    <t>24/10/2022</t>
  </si>
  <si>
    <t>10/11/2022</t>
  </si>
  <si>
    <t>12/12/2022</t>
  </si>
  <si>
    <t>21/11/2022</t>
  </si>
  <si>
    <t>13/12/2022</t>
  </si>
  <si>
    <t>14/12/2022</t>
  </si>
  <si>
    <t>16/12/2022</t>
  </si>
  <si>
    <t>18/11/2022</t>
  </si>
  <si>
    <t>19/12/2022</t>
  </si>
  <si>
    <t>L M SERVICOS MEDICOS LTDA</t>
  </si>
  <si>
    <t>CLINICA MEDICA HORTENCIA</t>
  </si>
  <si>
    <t>GUENKA CLINICA MEDICA LTDA ME</t>
  </si>
  <si>
    <t>PH LAZARINI SERVICOS MEDICOS LTDA ME</t>
  </si>
  <si>
    <t>HERNANDES E MACCARINI SERVICOS MEDICOS LTDA</t>
  </si>
  <si>
    <t>JOAO PAULO SANCHES BERMUDES ME</t>
  </si>
  <si>
    <t>ALTAIR MARTINS BARASUOL LTDA ME</t>
  </si>
  <si>
    <t>MGMED PRODUTOS HOSPITALARES EIRELI</t>
  </si>
  <si>
    <t>09/12/2022</t>
  </si>
  <si>
    <t>ISABELLA GONCALVES C S DE ANDRADE SERV MED LTDA</t>
  </si>
  <si>
    <t>20/12/2022</t>
  </si>
  <si>
    <t>22/11/2022</t>
  </si>
  <si>
    <t>CM HOSPITALAR SA</t>
  </si>
  <si>
    <t>21/12/2022</t>
  </si>
  <si>
    <t>J. C. M. NITEROI REFRIGERACAO LTDA</t>
  </si>
  <si>
    <t>REDE SUPRIMENTOS CATANDUVA LTDA - ME</t>
  </si>
  <si>
    <t>22/12/2022</t>
  </si>
  <si>
    <t>URGENCIA HOSPITAL CRUZ DISTRIBUIDORA DE MEDICAMENTOS E MATER</t>
  </si>
  <si>
    <t>23/12/2022</t>
  </si>
  <si>
    <t>AGROMETAL COMERCIAL DE FERRAGENS LTDA</t>
  </si>
  <si>
    <t>28/11/2022</t>
  </si>
  <si>
    <t>DIPHA DISTRIBUIDORA PHARMACEUTICA LTDA</t>
  </si>
  <si>
    <t>BIO INFINITY COMERCIO HOSPITALAR E LOCACAO EIRELI</t>
  </si>
  <si>
    <t>10/12/2022</t>
  </si>
  <si>
    <t>27/12/2022</t>
  </si>
  <si>
    <t>28/12/2022</t>
  </si>
  <si>
    <t>GLOBAL HOSPITALAR IMPORTACAO E COMERCIO LTDA ME</t>
  </si>
  <si>
    <t>13/10/2022</t>
  </si>
  <si>
    <t>MCW PRODUTOS MEDICOS E HOSPITALARES LTDA</t>
  </si>
  <si>
    <t>MAEVE PRODUTOS HOSPITALARES LTDA - UPA</t>
  </si>
  <si>
    <t>THERMOFRIO REFRIGERACAO E CLIMATIZACAO LTDA ME</t>
  </si>
  <si>
    <t>29/12/2022</t>
  </si>
  <si>
    <t>30/12/2022</t>
  </si>
  <si>
    <t>Demonstrativo de Despesas Janeiro 2023 - Conta 900168-2 - CEF</t>
  </si>
  <si>
    <t>05/01/2023</t>
  </si>
  <si>
    <t>06/01/2023</t>
  </si>
  <si>
    <t>65/2023</t>
  </si>
  <si>
    <t>09/01/2023</t>
  </si>
  <si>
    <t>MAIA ELETROTECNICA LTDA</t>
  </si>
  <si>
    <t>MATHEUS PAGANI LTDA ME</t>
  </si>
  <si>
    <t>02/01/2023</t>
  </si>
  <si>
    <t>63/2023</t>
  </si>
  <si>
    <t>07/01/2023</t>
  </si>
  <si>
    <t>10/01/2023</t>
  </si>
  <si>
    <t>11/01/2023</t>
  </si>
  <si>
    <t>12/01/2023</t>
  </si>
  <si>
    <t>PORTES PINHEIRO &amp; CIA LTDA EPP</t>
  </si>
  <si>
    <t>13/01/2023</t>
  </si>
  <si>
    <t>PAPEL PLASTICO ITUPEVA LTDA</t>
  </si>
  <si>
    <t>64/2023</t>
  </si>
  <si>
    <t>16/01/2023</t>
  </si>
  <si>
    <t>Balancete Financeiro Janeiro 2023 - Conta  900168-2 - CEF</t>
  </si>
  <si>
    <t>Demonstrativo de Despesas Janeiro 2023 - Conta 901922-0 - CEF</t>
  </si>
  <si>
    <t>71/2023</t>
  </si>
  <si>
    <t>03/01/2023</t>
  </si>
  <si>
    <t>38060571.</t>
  </si>
  <si>
    <t>BISPO DISTRIBUIDORA DE PRODUTOS ALIMENTICIOS EIRELI</t>
  </si>
  <si>
    <t>ONCOTECH HOSPITALAR COMERCIO DE MEDICAMENTOS LTDA</t>
  </si>
  <si>
    <t>04/01/2023</t>
  </si>
  <si>
    <t>MEGAMIX COMERCIAL  EIRELI ME</t>
  </si>
  <si>
    <t>ASTRA FARMA COMERCIO DE MATERIAIS MEDICOS HOSPITALARES LTDA</t>
  </si>
  <si>
    <t>MULTIFARMA COMERCIO E REPRESENTACOES LTDA</t>
  </si>
  <si>
    <t>17/01/2023</t>
  </si>
  <si>
    <t>GAS MARILIA LTDA</t>
  </si>
  <si>
    <t>ED PLASTIC INDUSTRIA E COMERCIO DE EMBALAGENS LTDA</t>
  </si>
  <si>
    <t>CREMESP - CONSELHO REGIONAL DE MEDICINA DO ESTADO DE SAO PAULO</t>
  </si>
  <si>
    <t>18/01/2023</t>
  </si>
  <si>
    <t>LUCAS PAPA 41896197876 - ME</t>
  </si>
  <si>
    <t>M G P GALBIATTI SERVICOS MEDICOS LTDA</t>
  </si>
  <si>
    <t>LSMR SERVICOS MEDICOS LTDA ME</t>
  </si>
  <si>
    <t>MARINA ABUMUSSI EVANGELISTA SERVICOS MEDICOS LTDA</t>
  </si>
  <si>
    <t>RAFAELA SANCHEZ SERVICOS MEDICOS LTDA - ME</t>
  </si>
  <si>
    <t>G F SILVA SERVICOS MEDICOS - EIRELI</t>
  </si>
  <si>
    <t>BEATRIZ PARO ATENDIMENTO MEDICO LTDA</t>
  </si>
  <si>
    <t>GIOVANA VIECILI ROSSI EIRELI</t>
  </si>
  <si>
    <t>MEDMARTIRE CLINICA MEDICA LTDA</t>
  </si>
  <si>
    <t>19/01/2023</t>
  </si>
  <si>
    <t>PRO-AR COMERCIO DE PRODUTOS HOSPITALARES LTDA - ME</t>
  </si>
  <si>
    <t>IMPERIO PHARMA PRODUTOS FARMACEUTICOS LTDA</t>
  </si>
  <si>
    <t>20/01/2023</t>
  </si>
  <si>
    <t>LSI S.A.</t>
  </si>
  <si>
    <t>GENESIO A MENDES &amp; CIA LTDA</t>
  </si>
  <si>
    <t>D30492</t>
  </si>
  <si>
    <t>D  21351</t>
  </si>
  <si>
    <t>33/2023</t>
  </si>
  <si>
    <t>34/2023</t>
  </si>
  <si>
    <t>35/2023</t>
  </si>
  <si>
    <t>36/2023</t>
  </si>
  <si>
    <t>37/2023</t>
  </si>
  <si>
    <t>38/2023</t>
  </si>
  <si>
    <t>39/2023</t>
  </si>
  <si>
    <t>42/2023</t>
  </si>
  <si>
    <t>23/01/2023</t>
  </si>
  <si>
    <t>DIFERENÇA DA NF7 CANCELADA MRLS SERVICOS</t>
  </si>
  <si>
    <t>26/12/2022</t>
  </si>
  <si>
    <t>ALISSA F. MAZETTO SERVICOS MEDICOS LTDA</t>
  </si>
  <si>
    <t>RESGATE</t>
  </si>
  <si>
    <t>DOC/TED INTERNET</t>
  </si>
  <si>
    <t>24/01/2023</t>
  </si>
  <si>
    <t>CRED.AUTOR</t>
  </si>
  <si>
    <t>CHICARELLI, CARDOSO E SILVA LTDA ME</t>
  </si>
  <si>
    <t>25/01/2023</t>
  </si>
  <si>
    <t>119/2023</t>
  </si>
  <si>
    <t>118/2023</t>
  </si>
  <si>
    <t>COMERCIAL 3 ALBE LTDA</t>
  </si>
  <si>
    <t>26/01/2023</t>
  </si>
  <si>
    <t>PRO SAUDE SERVICOS MEDICOS LTDA</t>
  </si>
  <si>
    <t>LARISSA COUGO FERNANDES SERVICOS MEDICOS LTDA</t>
  </si>
  <si>
    <t>21/09/2022</t>
  </si>
  <si>
    <t>27/01/2023</t>
  </si>
  <si>
    <t>MIXPEL DISTRIBUIDORA EIRELI</t>
  </si>
  <si>
    <t>MICRORAR ROTULOS E ETIQUETAS LTDA</t>
  </si>
  <si>
    <t>30/01/2023</t>
  </si>
  <si>
    <t>66/2023</t>
  </si>
  <si>
    <t>20/10/2022</t>
  </si>
  <si>
    <t>31/01/2023</t>
  </si>
  <si>
    <t>67/2023</t>
  </si>
  <si>
    <t>VINICIUS MARINHO LIMA SERVICOS MEDICOS LTDA</t>
  </si>
  <si>
    <t>Balancete Financeiro Janeiro 2023 - Conta Conta 901922-0 -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</si>
  <si>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2023</t>
    </r>
  </si>
  <si>
    <r>
      <t>PROVISÃO MÊS DE</t>
    </r>
    <r>
      <rPr>
        <b/>
        <sz val="10"/>
        <color theme="1"/>
        <rFont val="Calibri"/>
        <family val="2"/>
        <scheme val="minor"/>
      </rPr>
      <t xml:space="preserve"> JANEIRO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</si>
</sst>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43" fontId="0" fillId="0" borderId="0" xfId="2" applyFont="1"/>
    <xf numFmtId="14" fontId="0" fillId="0" borderId="0" xfId="0" applyNumberFormat="1"/>
    <xf numFmtId="0" fontId="5" fillId="0" borderId="0" xfId="0" applyFont="1"/>
    <xf numFmtId="43" fontId="5" fillId="0" borderId="0" xfId="2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43" fontId="5" fillId="0" borderId="8" xfId="2" applyFont="1" applyBorder="1"/>
    <xf numFmtId="43" fontId="5" fillId="0" borderId="9" xfId="2" applyFont="1" applyBorder="1"/>
    <xf numFmtId="0" fontId="5" fillId="0" borderId="10" xfId="0" applyFont="1" applyBorder="1"/>
    <xf numFmtId="0" fontId="5" fillId="0" borderId="11" xfId="0" applyFont="1" applyBorder="1"/>
    <xf numFmtId="0" fontId="6" fillId="0" borderId="15" xfId="0" applyFont="1" applyBorder="1"/>
    <xf numFmtId="43" fontId="6" fillId="0" borderId="15" xfId="2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14" fontId="5" fillId="0" borderId="18" xfId="0" applyNumberFormat="1" applyFont="1" applyBorder="1"/>
    <xf numFmtId="0" fontId="7" fillId="0" borderId="0" xfId="0" applyFont="1"/>
    <xf numFmtId="0" fontId="5" fillId="0" borderId="20" xfId="0" applyFont="1" applyBorder="1"/>
    <xf numFmtId="43" fontId="0" fillId="0" borderId="0" xfId="2" applyFont="1" applyBorder="1"/>
    <xf numFmtId="43" fontId="5" fillId="0" borderId="21" xfId="2" applyFont="1" applyBorder="1"/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0" fontId="6" fillId="0" borderId="9" xfId="0" applyFont="1" applyBorder="1"/>
    <xf numFmtId="43" fontId="6" fillId="0" borderId="11" xfId="2" applyFont="1" applyBorder="1" applyAlignment="1">
      <alignment horizontal="center"/>
    </xf>
    <xf numFmtId="43" fontId="6" fillId="0" borderId="21" xfId="2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5" xfId="2" applyFont="1" applyBorder="1" applyAlignment="1">
      <alignment horizontal="center"/>
    </xf>
    <xf numFmtId="43" fontId="0" fillId="0" borderId="19" xfId="2" applyFont="1" applyBorder="1"/>
    <xf numFmtId="43" fontId="6" fillId="0" borderId="11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43" fontId="6" fillId="0" borderId="11" xfId="2" applyFont="1" applyBorder="1" applyAlignment="1">
      <alignment horizontal="right"/>
    </xf>
    <xf numFmtId="43" fontId="6" fillId="0" borderId="21" xfId="2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43" fontId="5" fillId="0" borderId="25" xfId="2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43" fontId="5" fillId="0" borderId="21" xfId="2" applyFont="1" applyFill="1" applyBorder="1" applyAlignment="1">
      <alignment horizontal="right"/>
    </xf>
    <xf numFmtId="43" fontId="6" fillId="0" borderId="0" xfId="2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14" fontId="5" fillId="0" borderId="7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43" fontId="0" fillId="0" borderId="0" xfId="0" applyNumberFormat="1"/>
    <xf numFmtId="14" fontId="5" fillId="0" borderId="18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19" xfId="0" applyFont="1" applyBorder="1"/>
    <xf numFmtId="0" fontId="6" fillId="0" borderId="20" xfId="0" applyFont="1" applyBorder="1"/>
    <xf numFmtId="0" fontId="6" fillId="0" borderId="0" xfId="0" applyFont="1"/>
    <xf numFmtId="43" fontId="5" fillId="0" borderId="0" xfId="0" applyNumberFormat="1" applyFont="1"/>
    <xf numFmtId="0" fontId="6" fillId="3" borderId="26" xfId="0" applyFont="1" applyFill="1" applyBorder="1"/>
    <xf numFmtId="0" fontId="6" fillId="3" borderId="27" xfId="0" applyFont="1" applyFill="1" applyBorder="1"/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6" fillId="0" borderId="24" xfId="0" applyFont="1" applyBorder="1"/>
    <xf numFmtId="0" fontId="6" fillId="3" borderId="19" xfId="0" applyFont="1" applyFill="1" applyBorder="1"/>
    <xf numFmtId="43" fontId="5" fillId="0" borderId="21" xfId="2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3">
    <cellStyle name="Normal" xfId="0" builtinId="0"/>
    <cellStyle name="Vírgula" xfId="2" builtinId="3"/>
    <cellStyle name="Vírgul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4CC3836E-BFC0-4594-AC53-BFA9D878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DB6C971-9C87-4F6B-B5A1-4E57C084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967B3C6-9706-4483-B615-9AA38396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4AB3B3F-7BB8-45BD-B39E-BD6A08D0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1029AA0-A28F-4EA0-8B92-F45F5840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96472000-F046-4E45-A230-5173ACC5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63</xdr:row>
      <xdr:rowOff>57150</xdr:rowOff>
    </xdr:from>
    <xdr:to>
      <xdr:col>1</xdr:col>
      <xdr:colOff>609600</xdr:colOff>
      <xdr:row>65</xdr:row>
      <xdr:rowOff>38100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D3D495ED-B560-4B1D-9DDE-DB5EBBC1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4206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85724</xdr:colOff>
      <xdr:row>65</xdr:row>
      <xdr:rowOff>76200</xdr:rowOff>
    </xdr:from>
    <xdr:to>
      <xdr:col>9</xdr:col>
      <xdr:colOff>676274</xdr:colOff>
      <xdr:row>65</xdr:row>
      <xdr:rowOff>161925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D23BBF52-FAF9-4ECF-BBC7-A50D1262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3220700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92474DB-2FB6-4215-8031-CCEA745F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45634236-3C13-4941-B1E1-36029CE7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A43B650-5C31-4CC7-959B-3295F3BF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248A58-06E4-4E8F-8E94-D697E360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6EF6BEC5-6912-406D-81A7-433C8B9B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1CD366C-5CCB-4D09-ACCE-71CB7066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DDBA3E5C-60D3-4667-AB68-D2A15FD3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EE245183-CA0C-436A-A3A8-07377FDF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236</xdr:row>
      <xdr:rowOff>57150</xdr:rowOff>
    </xdr:from>
    <xdr:to>
      <xdr:col>1</xdr:col>
      <xdr:colOff>609600</xdr:colOff>
      <xdr:row>238</xdr:row>
      <xdr:rowOff>38100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2E38D0D1-D6A5-4929-AB5F-75436FE2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53771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104774</xdr:colOff>
      <xdr:row>238</xdr:row>
      <xdr:rowOff>47625</xdr:rowOff>
    </xdr:from>
    <xdr:to>
      <xdr:col>9</xdr:col>
      <xdr:colOff>695324</xdr:colOff>
      <xdr:row>238</xdr:row>
      <xdr:rowOff>133350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62FB943-0E4B-4D05-8E49-B5DE17EE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461486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026635\Dropbox\UPA%20-%20Presta&#231;&#227;o%20de%20Contas\Presta&#231;&#227;o%20de%20Contas%20-%20Financeira\Balancete%20Financeiro.xlsx" TargetMode="External"/><Relationship Id="rId1" Type="http://schemas.openxmlformats.org/officeDocument/2006/relationships/externalLinkPath" Target="file:///C:\Users\026635\Dropbox\UPA%20-%20Presta&#231;&#227;o%20de%20Contas\Presta&#231;&#227;o%20de%20Contas%20-%20Financeira\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0168"/>
      <sheetName val="CEF Janeiro 2021 - 901922"/>
      <sheetName val="CEF Fevereiro 2021 - 900168"/>
      <sheetName val="CEF Fevereiro 2021 - 901922"/>
      <sheetName val="CEF Marco 2021 - 900168"/>
      <sheetName val="CEF Marco 2021 - 901922"/>
      <sheetName val="CEF Abril 2021 - 900168"/>
      <sheetName val="CEF Abril 2021 - 901922"/>
      <sheetName val="CEF Maio 2021 - 900168"/>
      <sheetName val="CEF Maio 2021 - 901922"/>
      <sheetName val="CEF Junho 2021 - 900168"/>
      <sheetName val="CEF Junho 2021 - 901922"/>
      <sheetName val="CEF Julho 2021 - 900168"/>
      <sheetName val="CEF Julho 2021 - 901922"/>
      <sheetName val="CEF Agosto 2021 - 900168"/>
      <sheetName val="CEF Agosto 2021 - 901922"/>
      <sheetName val="CEF Setembro 2021 - 900168"/>
      <sheetName val="CEF Setembro 2021 - 901922"/>
      <sheetName val="CEF Outubro 2021 - 900168"/>
      <sheetName val="CEF Outubro 2021 - 901922"/>
      <sheetName val="CEF Novembro 2021 - 900168"/>
      <sheetName val="CEF Novembro 2021 - 901922"/>
      <sheetName val="CEF Dezembro 2021 - 900168"/>
      <sheetName val="CEF Dezembro 2021 - 901922"/>
      <sheetName val="CEF Janeiro 2022 - 900168"/>
      <sheetName val="CEF Janeiro 2022 - 901922"/>
      <sheetName val="CEF Fevereiro 2022 - 900168"/>
      <sheetName val="CEF Fevereiro 2022 - 901922"/>
      <sheetName val="CEF Março 2022 - 900168"/>
      <sheetName val="CEF Março 2022 - 901922"/>
      <sheetName val="CEF Abril 2022 - 900168"/>
      <sheetName val="CEF Abril 2022 - 901922"/>
      <sheetName val="CEF Maio 2022 - 900168"/>
      <sheetName val="CEF Maio 2022 - 901922"/>
      <sheetName val="CEF Junho 2022 - 900168"/>
      <sheetName val="CEF Junho 2022 - 901922"/>
      <sheetName val="CEF Julho 2022 - 900168"/>
      <sheetName val="CEF Julho 2022 - 901922"/>
      <sheetName val="CEF Agosto 2022 - 900168"/>
      <sheetName val="CEF Agosto 2022 - 901922"/>
      <sheetName val="CEF Setembro 2022 - 900168"/>
      <sheetName val="CEF Setembro 2022 - 901922"/>
      <sheetName val="CEF Outubro 2022 - 900168"/>
      <sheetName val="CEF Outubro 2022 - 901922"/>
      <sheetName val="CEF Novembro 2022 - 900168"/>
      <sheetName val="CEF Novembro 2022 - 901922"/>
      <sheetName val="CEF Dezembro 2022 - 900168"/>
      <sheetName val="CEF Dezembro 2022 - 901922"/>
      <sheetName val="CEF Janeiro 2023 - 900168"/>
      <sheetName val="CEF Janeiro 2023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/>
      <sheetData sheetId="178"/>
      <sheetData sheetId="179">
        <row r="23">
          <cell r="F23">
            <v>6.3299999999580905</v>
          </cell>
        </row>
        <row r="46">
          <cell r="I46">
            <v>-2.0372592501871623E-11</v>
          </cell>
        </row>
        <row r="53">
          <cell r="I53">
            <v>0</v>
          </cell>
        </row>
        <row r="59">
          <cell r="I59">
            <v>3520</v>
          </cell>
        </row>
      </sheetData>
      <sheetData sheetId="180">
        <row r="260">
          <cell r="F260">
            <v>6650.0000000102445</v>
          </cell>
        </row>
        <row r="283">
          <cell r="I283">
            <v>418.06999999952967</v>
          </cell>
        </row>
        <row r="290">
          <cell r="I290">
            <v>882573.58</v>
          </cell>
        </row>
        <row r="297">
          <cell r="I297">
            <v>1020000</v>
          </cell>
        </row>
        <row r="306">
          <cell r="I306">
            <v>885300.14000000013</v>
          </cell>
        </row>
      </sheetData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9"/>
  <sheetViews>
    <sheetView workbookViewId="0">
      <selection activeCell="G15" sqref="G15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style="2" bestFit="1" customWidth="1"/>
  </cols>
  <sheetData>
    <row r="2" spans="1:10" ht="25.5" x14ac:dyDescent="0.25">
      <c r="C2" s="89" t="s">
        <v>0</v>
      </c>
      <c r="D2" s="89"/>
      <c r="E2" s="89"/>
      <c r="F2" s="89"/>
      <c r="G2" s="89"/>
      <c r="H2" s="89"/>
      <c r="I2" s="89"/>
      <c r="J2" s="89"/>
    </row>
    <row r="3" spans="1:10" ht="15.75" customHeight="1" x14ac:dyDescent="0.25"/>
    <row r="4" spans="1:10" ht="15.75" customHeight="1" x14ac:dyDescent="0.3">
      <c r="A4" s="90" t="s">
        <v>259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5.75" customHeight="1" x14ac:dyDescent="0.25"/>
    <row r="6" spans="1:10" ht="15.75" customHeight="1" x14ac:dyDescent="0.25">
      <c r="A6" s="91" t="s">
        <v>1</v>
      </c>
      <c r="B6" s="91"/>
      <c r="C6" s="91"/>
      <c r="D6" s="91"/>
      <c r="E6" s="91"/>
      <c r="F6" s="91"/>
      <c r="G6" s="91" t="s">
        <v>2</v>
      </c>
      <c r="H6" s="91"/>
      <c r="I6" s="91"/>
      <c r="J6" s="91"/>
    </row>
    <row r="7" spans="1:10" ht="15.75" customHeight="1" thickBot="1" x14ac:dyDescent="0.3">
      <c r="A7" s="3"/>
      <c r="B7" s="3"/>
      <c r="C7" s="3"/>
      <c r="D7" s="4"/>
      <c r="E7" s="3"/>
      <c r="F7" s="3"/>
      <c r="G7" s="3"/>
      <c r="H7" s="3"/>
      <c r="I7" s="3"/>
      <c r="J7" s="5"/>
    </row>
    <row r="8" spans="1:10" ht="15.75" customHeight="1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ht="15.75" customHeight="1" x14ac:dyDescent="0.25">
      <c r="A9" s="69"/>
      <c r="B9" s="13"/>
      <c r="C9" s="13" t="s">
        <v>13</v>
      </c>
      <c r="D9" s="14"/>
      <c r="E9" s="14"/>
      <c r="F9" s="15">
        <f>'[1]CEF Dezembro 2022 - 900168'!F23</f>
        <v>6.3299999999580905</v>
      </c>
      <c r="G9" s="16"/>
      <c r="H9" s="17"/>
      <c r="I9" s="49"/>
      <c r="J9" s="70"/>
    </row>
    <row r="10" spans="1:10" ht="15.75" customHeight="1" x14ac:dyDescent="0.25">
      <c r="A10" s="69" t="s">
        <v>260</v>
      </c>
      <c r="B10" s="13">
        <v>51109</v>
      </c>
      <c r="C10" s="13" t="s">
        <v>14</v>
      </c>
      <c r="D10" s="14"/>
      <c r="E10" s="14">
        <v>500000</v>
      </c>
      <c r="F10" s="15">
        <f t="shared" ref="F10:F58" si="0">F9-D10+E10</f>
        <v>500006.32999999996</v>
      </c>
      <c r="G10" s="16" t="s">
        <v>15</v>
      </c>
      <c r="H10" s="17"/>
      <c r="I10" s="49"/>
      <c r="J10" s="70"/>
    </row>
    <row r="11" spans="1:10" x14ac:dyDescent="0.25">
      <c r="A11" s="69" t="s">
        <v>261</v>
      </c>
      <c r="B11" s="13">
        <v>110108</v>
      </c>
      <c r="C11" s="13" t="s">
        <v>182</v>
      </c>
      <c r="D11" s="14">
        <v>260.44</v>
      </c>
      <c r="E11" s="14"/>
      <c r="F11" s="15">
        <f t="shared" si="0"/>
        <v>499745.88999999996</v>
      </c>
      <c r="G11" s="16" t="s">
        <v>60</v>
      </c>
      <c r="H11" s="17" t="s">
        <v>183</v>
      </c>
      <c r="I11" s="49">
        <v>45170</v>
      </c>
      <c r="J11" s="70" t="s">
        <v>261</v>
      </c>
    </row>
    <row r="12" spans="1:10" x14ac:dyDescent="0.25">
      <c r="A12" s="69" t="s">
        <v>261</v>
      </c>
      <c r="B12" s="13">
        <v>561314</v>
      </c>
      <c r="C12" s="13" t="s">
        <v>51</v>
      </c>
      <c r="D12" s="14">
        <v>67858.05</v>
      </c>
      <c r="E12" s="14"/>
      <c r="F12" s="15">
        <f t="shared" si="0"/>
        <v>431887.83999999997</v>
      </c>
      <c r="G12" s="16" t="s">
        <v>26</v>
      </c>
      <c r="H12" s="17" t="s">
        <v>165</v>
      </c>
      <c r="I12" s="49">
        <v>44927</v>
      </c>
      <c r="J12" s="70" t="s">
        <v>260</v>
      </c>
    </row>
    <row r="13" spans="1:10" x14ac:dyDescent="0.25">
      <c r="A13" s="69" t="s">
        <v>261</v>
      </c>
      <c r="B13" s="13">
        <v>274270</v>
      </c>
      <c r="C13" s="13" t="s">
        <v>206</v>
      </c>
      <c r="D13" s="14">
        <v>412864.37</v>
      </c>
      <c r="E13" s="14"/>
      <c r="F13" s="15">
        <f t="shared" si="0"/>
        <v>19023.469999999972</v>
      </c>
      <c r="G13" s="16" t="s">
        <v>16</v>
      </c>
      <c r="H13" s="17" t="s">
        <v>188</v>
      </c>
      <c r="I13" s="49" t="s">
        <v>262</v>
      </c>
      <c r="J13" s="70" t="s">
        <v>261</v>
      </c>
    </row>
    <row r="14" spans="1:10" x14ac:dyDescent="0.25">
      <c r="A14" s="69" t="s">
        <v>263</v>
      </c>
      <c r="B14" s="13">
        <v>22859</v>
      </c>
      <c r="C14" s="13" t="s">
        <v>36</v>
      </c>
      <c r="D14" s="14">
        <v>557.91</v>
      </c>
      <c r="E14" s="14"/>
      <c r="F14" s="15">
        <f t="shared" si="0"/>
        <v>18465.559999999972</v>
      </c>
      <c r="G14" s="16" t="s">
        <v>55</v>
      </c>
      <c r="H14" s="17" t="s">
        <v>149</v>
      </c>
      <c r="I14" s="49">
        <v>447479</v>
      </c>
      <c r="J14" s="70" t="s">
        <v>219</v>
      </c>
    </row>
    <row r="15" spans="1:10" x14ac:dyDescent="0.25">
      <c r="A15" s="69" t="s">
        <v>263</v>
      </c>
      <c r="B15" s="13">
        <v>16514</v>
      </c>
      <c r="C15" s="13" t="s">
        <v>36</v>
      </c>
      <c r="D15" s="14">
        <v>795.32</v>
      </c>
      <c r="E15" s="14"/>
      <c r="F15" s="15">
        <f t="shared" si="0"/>
        <v>17670.239999999972</v>
      </c>
      <c r="G15" s="16" t="s">
        <v>41</v>
      </c>
      <c r="H15" s="17" t="s">
        <v>42</v>
      </c>
      <c r="I15" s="49">
        <v>697</v>
      </c>
      <c r="J15" s="70" t="s">
        <v>219</v>
      </c>
    </row>
    <row r="16" spans="1:10" x14ac:dyDescent="0.25">
      <c r="A16" s="69" t="s">
        <v>263</v>
      </c>
      <c r="B16" s="13">
        <v>25960</v>
      </c>
      <c r="C16" s="13" t="s">
        <v>36</v>
      </c>
      <c r="D16" s="14">
        <v>28.5</v>
      </c>
      <c r="E16" s="14"/>
      <c r="F16" s="15">
        <f t="shared" si="0"/>
        <v>17641.739999999972</v>
      </c>
      <c r="G16" s="16" t="s">
        <v>77</v>
      </c>
      <c r="H16" s="17" t="s">
        <v>264</v>
      </c>
      <c r="I16" s="49">
        <v>89078</v>
      </c>
      <c r="J16" s="70" t="s">
        <v>249</v>
      </c>
    </row>
    <row r="17" spans="1:10" x14ac:dyDescent="0.25">
      <c r="A17" s="69" t="s">
        <v>263</v>
      </c>
      <c r="B17" s="13">
        <v>17291</v>
      </c>
      <c r="C17" s="13" t="s">
        <v>36</v>
      </c>
      <c r="D17" s="14">
        <v>901.77</v>
      </c>
      <c r="E17" s="14"/>
      <c r="F17" s="15">
        <f t="shared" si="0"/>
        <v>16739.969999999972</v>
      </c>
      <c r="G17" s="16" t="s">
        <v>55</v>
      </c>
      <c r="H17" s="17" t="s">
        <v>149</v>
      </c>
      <c r="I17" s="49">
        <v>659590</v>
      </c>
      <c r="J17" s="70" t="s">
        <v>219</v>
      </c>
    </row>
    <row r="18" spans="1:10" x14ac:dyDescent="0.25">
      <c r="A18" s="69" t="s">
        <v>263</v>
      </c>
      <c r="B18" s="13">
        <v>129715</v>
      </c>
      <c r="C18" s="13" t="s">
        <v>39</v>
      </c>
      <c r="D18" s="14">
        <v>1389.61</v>
      </c>
      <c r="E18" s="14"/>
      <c r="F18" s="15">
        <f t="shared" si="0"/>
        <v>15350.359999999971</v>
      </c>
      <c r="G18" s="16" t="s">
        <v>45</v>
      </c>
      <c r="H18" s="17" t="s">
        <v>265</v>
      </c>
      <c r="I18" s="49">
        <v>7</v>
      </c>
      <c r="J18" s="70" t="s">
        <v>266</v>
      </c>
    </row>
    <row r="19" spans="1:10" x14ac:dyDescent="0.25">
      <c r="A19" s="69" t="s">
        <v>263</v>
      </c>
      <c r="B19" s="13">
        <v>274270</v>
      </c>
      <c r="C19" s="13" t="s">
        <v>206</v>
      </c>
      <c r="D19" s="14">
        <v>1408.45</v>
      </c>
      <c r="E19" s="14"/>
      <c r="F19" s="15">
        <f t="shared" si="0"/>
        <v>13941.909999999971</v>
      </c>
      <c r="G19" s="16" t="s">
        <v>146</v>
      </c>
      <c r="H19" s="17" t="s">
        <v>192</v>
      </c>
      <c r="I19" s="49" t="s">
        <v>267</v>
      </c>
      <c r="J19" s="70" t="s">
        <v>268</v>
      </c>
    </row>
    <row r="20" spans="1:10" x14ac:dyDescent="0.25">
      <c r="A20" s="69" t="s">
        <v>263</v>
      </c>
      <c r="B20" s="13">
        <v>15449</v>
      </c>
      <c r="C20" s="13" t="s">
        <v>36</v>
      </c>
      <c r="D20" s="14">
        <v>925.86</v>
      </c>
      <c r="E20" s="14"/>
      <c r="F20" s="15">
        <f t="shared" si="0"/>
        <v>13016.04999999997</v>
      </c>
      <c r="G20" s="16" t="s">
        <v>38</v>
      </c>
      <c r="H20" s="17" t="s">
        <v>98</v>
      </c>
      <c r="I20" s="49">
        <v>352127</v>
      </c>
      <c r="J20" s="70" t="s">
        <v>246</v>
      </c>
    </row>
    <row r="21" spans="1:10" ht="32.25" customHeight="1" x14ac:dyDescent="0.25">
      <c r="A21" s="69" t="s">
        <v>269</v>
      </c>
      <c r="B21" s="13">
        <v>789246</v>
      </c>
      <c r="C21" s="13" t="s">
        <v>36</v>
      </c>
      <c r="D21" s="14">
        <v>56</v>
      </c>
      <c r="E21" s="14"/>
      <c r="F21" s="15">
        <f t="shared" si="0"/>
        <v>12960.04999999997</v>
      </c>
      <c r="G21" s="16" t="s">
        <v>55</v>
      </c>
      <c r="H21" s="17" t="s">
        <v>59</v>
      </c>
      <c r="I21" s="49">
        <v>50679</v>
      </c>
      <c r="J21" s="70" t="s">
        <v>221</v>
      </c>
    </row>
    <row r="22" spans="1:10" x14ac:dyDescent="0.25">
      <c r="A22" s="69" t="s">
        <v>269</v>
      </c>
      <c r="B22" s="13">
        <v>788355</v>
      </c>
      <c r="C22" s="13" t="s">
        <v>36</v>
      </c>
      <c r="D22" s="14">
        <v>1335.85</v>
      </c>
      <c r="E22" s="14"/>
      <c r="F22" s="15">
        <f t="shared" si="0"/>
        <v>11624.19999999997</v>
      </c>
      <c r="G22" s="16" t="s">
        <v>55</v>
      </c>
      <c r="H22" s="17" t="s">
        <v>59</v>
      </c>
      <c r="I22" s="49">
        <v>50672</v>
      </c>
      <c r="J22" s="70" t="s">
        <v>221</v>
      </c>
    </row>
    <row r="23" spans="1:10" x14ac:dyDescent="0.25">
      <c r="A23" s="69" t="s">
        <v>269</v>
      </c>
      <c r="B23" s="13">
        <v>145786</v>
      </c>
      <c r="C23" s="13" t="s">
        <v>39</v>
      </c>
      <c r="D23" s="14">
        <v>280</v>
      </c>
      <c r="E23" s="14"/>
      <c r="F23" s="15">
        <f t="shared" si="0"/>
        <v>11344.19999999997</v>
      </c>
      <c r="G23" s="16" t="s">
        <v>96</v>
      </c>
      <c r="H23" s="17" t="s">
        <v>138</v>
      </c>
      <c r="I23" s="49">
        <v>30645</v>
      </c>
      <c r="J23" s="70" t="s">
        <v>260</v>
      </c>
    </row>
    <row r="24" spans="1:10" x14ac:dyDescent="0.25">
      <c r="A24" s="69" t="s">
        <v>269</v>
      </c>
      <c r="B24" s="13">
        <v>790685</v>
      </c>
      <c r="C24" s="13" t="s">
        <v>36</v>
      </c>
      <c r="D24" s="14">
        <v>35</v>
      </c>
      <c r="E24" s="14"/>
      <c r="F24" s="15">
        <f t="shared" si="0"/>
        <v>11309.19999999997</v>
      </c>
      <c r="G24" s="16" t="s">
        <v>62</v>
      </c>
      <c r="H24" s="17" t="s">
        <v>63</v>
      </c>
      <c r="I24" s="49">
        <v>5804340</v>
      </c>
      <c r="J24" s="70" t="s">
        <v>261</v>
      </c>
    </row>
    <row r="25" spans="1:10" x14ac:dyDescent="0.25">
      <c r="A25" s="69" t="s">
        <v>269</v>
      </c>
      <c r="B25" s="13">
        <v>789966</v>
      </c>
      <c r="C25" s="13" t="s">
        <v>36</v>
      </c>
      <c r="D25" s="14">
        <v>1126.06</v>
      </c>
      <c r="E25" s="14"/>
      <c r="F25" s="15">
        <f t="shared" si="0"/>
        <v>10183.13999999997</v>
      </c>
      <c r="G25" s="16" t="s">
        <v>55</v>
      </c>
      <c r="H25" s="17" t="s">
        <v>199</v>
      </c>
      <c r="I25" s="49">
        <v>779086</v>
      </c>
      <c r="J25" s="70" t="s">
        <v>221</v>
      </c>
    </row>
    <row r="26" spans="1:10" x14ac:dyDescent="0.25">
      <c r="A26" s="69" t="s">
        <v>270</v>
      </c>
      <c r="B26" s="13">
        <v>408437</v>
      </c>
      <c r="C26" s="13" t="s">
        <v>36</v>
      </c>
      <c r="D26" s="14">
        <v>298.12</v>
      </c>
      <c r="E26" s="14"/>
      <c r="F26" s="15">
        <f t="shared" si="0"/>
        <v>9885.0199999999695</v>
      </c>
      <c r="G26" s="16" t="s">
        <v>38</v>
      </c>
      <c r="H26" s="17" t="s">
        <v>155</v>
      </c>
      <c r="I26" s="49">
        <v>317408</v>
      </c>
      <c r="J26" s="70" t="s">
        <v>253</v>
      </c>
    </row>
    <row r="27" spans="1:10" x14ac:dyDescent="0.25">
      <c r="A27" s="69" t="s">
        <v>270</v>
      </c>
      <c r="B27" s="13">
        <v>408015</v>
      </c>
      <c r="C27" s="13" t="s">
        <v>36</v>
      </c>
      <c r="D27" s="14">
        <v>1848.08</v>
      </c>
      <c r="E27" s="14"/>
      <c r="F27" s="15">
        <f t="shared" si="0"/>
        <v>8036.9399999999696</v>
      </c>
      <c r="G27" s="16" t="s">
        <v>38</v>
      </c>
      <c r="H27" s="17" t="s">
        <v>43</v>
      </c>
      <c r="I27" s="49">
        <v>157215</v>
      </c>
      <c r="J27" s="70" t="s">
        <v>253</v>
      </c>
    </row>
    <row r="28" spans="1:10" x14ac:dyDescent="0.25">
      <c r="A28" s="69" t="s">
        <v>270</v>
      </c>
      <c r="B28" s="13">
        <v>409449</v>
      </c>
      <c r="C28" s="13" t="s">
        <v>36</v>
      </c>
      <c r="D28" s="14">
        <v>695.91</v>
      </c>
      <c r="E28" s="14"/>
      <c r="F28" s="15">
        <f t="shared" si="0"/>
        <v>7341.0299999999697</v>
      </c>
      <c r="G28" s="16" t="s">
        <v>41</v>
      </c>
      <c r="H28" s="17" t="s">
        <v>42</v>
      </c>
      <c r="I28" s="49">
        <v>707</v>
      </c>
      <c r="J28" s="70" t="s">
        <v>222</v>
      </c>
    </row>
    <row r="29" spans="1:10" x14ac:dyDescent="0.25">
      <c r="A29" s="69" t="s">
        <v>270</v>
      </c>
      <c r="B29" s="13">
        <v>408937</v>
      </c>
      <c r="C29" s="13" t="s">
        <v>36</v>
      </c>
      <c r="D29" s="14">
        <v>700</v>
      </c>
      <c r="E29" s="14"/>
      <c r="F29" s="15">
        <f t="shared" si="0"/>
        <v>6641.0299999999697</v>
      </c>
      <c r="G29" s="16" t="s">
        <v>38</v>
      </c>
      <c r="H29" s="17" t="s">
        <v>43</v>
      </c>
      <c r="I29" s="49">
        <v>157170</v>
      </c>
      <c r="J29" s="70" t="s">
        <v>253</v>
      </c>
    </row>
    <row r="30" spans="1:10" x14ac:dyDescent="0.25">
      <c r="A30" s="69" t="s">
        <v>271</v>
      </c>
      <c r="B30" s="13">
        <v>369758</v>
      </c>
      <c r="C30" s="13" t="s">
        <v>36</v>
      </c>
      <c r="D30" s="14">
        <v>329.17</v>
      </c>
      <c r="E30" s="14"/>
      <c r="F30" s="15">
        <f t="shared" si="0"/>
        <v>6311.8599999999697</v>
      </c>
      <c r="G30" s="16" t="s">
        <v>38</v>
      </c>
      <c r="H30" s="17" t="s">
        <v>49</v>
      </c>
      <c r="I30" s="49">
        <v>3424123</v>
      </c>
      <c r="J30" s="70" t="s">
        <v>216</v>
      </c>
    </row>
    <row r="31" spans="1:10" x14ac:dyDescent="0.25">
      <c r="A31" s="69" t="s">
        <v>271</v>
      </c>
      <c r="B31" s="13">
        <v>369352</v>
      </c>
      <c r="C31" s="13" t="s">
        <v>36</v>
      </c>
      <c r="D31" s="14">
        <v>2853.34</v>
      </c>
      <c r="E31" s="14"/>
      <c r="F31" s="15">
        <f t="shared" si="0"/>
        <v>3458.5199999999695</v>
      </c>
      <c r="G31" s="16" t="s">
        <v>38</v>
      </c>
      <c r="H31" s="17" t="s">
        <v>49</v>
      </c>
      <c r="I31" s="49">
        <v>3423698</v>
      </c>
      <c r="J31" s="70" t="s">
        <v>216</v>
      </c>
    </row>
    <row r="32" spans="1:10" x14ac:dyDescent="0.25">
      <c r="A32" s="69" t="s">
        <v>271</v>
      </c>
      <c r="B32" s="13">
        <v>373402</v>
      </c>
      <c r="C32" s="13" t="s">
        <v>36</v>
      </c>
      <c r="D32" s="14">
        <v>1042</v>
      </c>
      <c r="E32" s="14"/>
      <c r="F32" s="15">
        <f t="shared" si="0"/>
        <v>2416.5199999999695</v>
      </c>
      <c r="G32" s="16" t="s">
        <v>84</v>
      </c>
      <c r="H32" s="17" t="s">
        <v>272</v>
      </c>
      <c r="I32" s="49">
        <v>11393</v>
      </c>
      <c r="J32" s="70" t="s">
        <v>260</v>
      </c>
    </row>
    <row r="33" spans="1:10" x14ac:dyDescent="0.25">
      <c r="A33" s="69" t="s">
        <v>271</v>
      </c>
      <c r="B33" s="13">
        <v>372906</v>
      </c>
      <c r="C33" s="13" t="s">
        <v>36</v>
      </c>
      <c r="D33" s="14">
        <v>1030</v>
      </c>
      <c r="E33" s="14"/>
      <c r="F33" s="15">
        <f t="shared" si="0"/>
        <v>1386.5199999999695</v>
      </c>
      <c r="G33" s="16" t="s">
        <v>102</v>
      </c>
      <c r="H33" s="17" t="s">
        <v>213</v>
      </c>
      <c r="I33" s="49">
        <v>31515</v>
      </c>
      <c r="J33" s="70" t="s">
        <v>212</v>
      </c>
    </row>
    <row r="34" spans="1:10" x14ac:dyDescent="0.25">
      <c r="A34" s="69" t="s">
        <v>271</v>
      </c>
      <c r="B34" s="13">
        <v>372531</v>
      </c>
      <c r="C34" s="13" t="s">
        <v>36</v>
      </c>
      <c r="D34" s="14">
        <v>256.2</v>
      </c>
      <c r="E34" s="14"/>
      <c r="F34" s="15">
        <f t="shared" si="0"/>
        <v>1130.3199999999695</v>
      </c>
      <c r="G34" s="16" t="s">
        <v>84</v>
      </c>
      <c r="H34" s="17" t="s">
        <v>201</v>
      </c>
      <c r="I34" s="49">
        <v>21133</v>
      </c>
      <c r="J34" s="70" t="s">
        <v>212</v>
      </c>
    </row>
    <row r="35" spans="1:10" x14ac:dyDescent="0.25">
      <c r="A35" s="69" t="s">
        <v>271</v>
      </c>
      <c r="B35" s="13">
        <v>121548</v>
      </c>
      <c r="C35" s="13" t="s">
        <v>144</v>
      </c>
      <c r="D35" s="14">
        <v>925.86</v>
      </c>
      <c r="E35" s="14"/>
      <c r="F35" s="15">
        <f t="shared" si="0"/>
        <v>204.45999999996945</v>
      </c>
      <c r="G35" s="16" t="s">
        <v>38</v>
      </c>
      <c r="H35" s="17" t="s">
        <v>98</v>
      </c>
      <c r="I35" s="49">
        <v>352127</v>
      </c>
      <c r="J35" s="70" t="s">
        <v>246</v>
      </c>
    </row>
    <row r="36" spans="1:10" x14ac:dyDescent="0.25">
      <c r="A36" s="69" t="s">
        <v>271</v>
      </c>
      <c r="B36" s="13">
        <v>373839</v>
      </c>
      <c r="C36" s="13" t="s">
        <v>36</v>
      </c>
      <c r="D36" s="14">
        <v>1254.5</v>
      </c>
      <c r="E36" s="14"/>
      <c r="F36" s="15">
        <f t="shared" si="0"/>
        <v>-1050.0400000000304</v>
      </c>
      <c r="G36" s="16" t="s">
        <v>38</v>
      </c>
      <c r="H36" s="17" t="s">
        <v>243</v>
      </c>
      <c r="I36" s="49">
        <v>631</v>
      </c>
      <c r="J36" s="70" t="s">
        <v>237</v>
      </c>
    </row>
    <row r="37" spans="1:10" x14ac:dyDescent="0.25">
      <c r="A37" s="69" t="s">
        <v>271</v>
      </c>
      <c r="B37" s="13">
        <v>123939</v>
      </c>
      <c r="C37" s="13" t="s">
        <v>39</v>
      </c>
      <c r="D37" s="14">
        <v>876</v>
      </c>
      <c r="E37" s="14"/>
      <c r="F37" s="15">
        <f t="shared" si="0"/>
        <v>-1926.0400000000304</v>
      </c>
      <c r="G37" s="16" t="s">
        <v>38</v>
      </c>
      <c r="H37" s="17" t="s">
        <v>247</v>
      </c>
      <c r="I37" s="49">
        <v>698</v>
      </c>
      <c r="J37" s="70" t="s">
        <v>224</v>
      </c>
    </row>
    <row r="38" spans="1:10" x14ac:dyDescent="0.25">
      <c r="A38" s="69" t="s">
        <v>271</v>
      </c>
      <c r="B38" s="13">
        <v>372186</v>
      </c>
      <c r="C38" s="13" t="s">
        <v>36</v>
      </c>
      <c r="D38" s="14">
        <v>347.08</v>
      </c>
      <c r="E38" s="14"/>
      <c r="F38" s="15">
        <f t="shared" si="0"/>
        <v>-2273.1200000000304</v>
      </c>
      <c r="G38" s="16" t="s">
        <v>38</v>
      </c>
      <c r="H38" s="17" t="s">
        <v>149</v>
      </c>
      <c r="I38" s="49">
        <v>653108</v>
      </c>
      <c r="J38" s="70" t="s">
        <v>224</v>
      </c>
    </row>
    <row r="39" spans="1:10" x14ac:dyDescent="0.25">
      <c r="A39" s="69" t="s">
        <v>271</v>
      </c>
      <c r="B39" s="13">
        <v>371750</v>
      </c>
      <c r="C39" s="13" t="s">
        <v>36</v>
      </c>
      <c r="D39" s="14">
        <v>845.59</v>
      </c>
      <c r="E39" s="14"/>
      <c r="F39" s="15">
        <f t="shared" si="0"/>
        <v>-3118.7100000000305</v>
      </c>
      <c r="G39" s="16" t="s">
        <v>38</v>
      </c>
      <c r="H39" s="17" t="s">
        <v>149</v>
      </c>
      <c r="I39" s="49">
        <v>438116</v>
      </c>
      <c r="J39" s="70" t="s">
        <v>224</v>
      </c>
    </row>
    <row r="40" spans="1:10" x14ac:dyDescent="0.25">
      <c r="A40" s="69" t="s">
        <v>271</v>
      </c>
      <c r="B40" s="13">
        <v>377319</v>
      </c>
      <c r="C40" s="13" t="s">
        <v>36</v>
      </c>
      <c r="D40" s="14">
        <v>846.19</v>
      </c>
      <c r="E40" s="14"/>
      <c r="F40" s="15">
        <f t="shared" si="0"/>
        <v>-3964.9000000000306</v>
      </c>
      <c r="G40" s="16" t="s">
        <v>38</v>
      </c>
      <c r="H40" s="17" t="s">
        <v>170</v>
      </c>
      <c r="I40" s="49">
        <v>46257</v>
      </c>
      <c r="J40" s="70" t="s">
        <v>224</v>
      </c>
    </row>
    <row r="41" spans="1:10" x14ac:dyDescent="0.25">
      <c r="A41" s="69" t="s">
        <v>271</v>
      </c>
      <c r="B41" s="13">
        <v>121547</v>
      </c>
      <c r="C41" s="13" t="s">
        <v>144</v>
      </c>
      <c r="D41" s="14">
        <v>1610.46</v>
      </c>
      <c r="E41" s="14"/>
      <c r="F41" s="15">
        <f t="shared" si="0"/>
        <v>-5575.3600000000306</v>
      </c>
      <c r="G41" s="16" t="s">
        <v>38</v>
      </c>
      <c r="H41" s="17" t="s">
        <v>214</v>
      </c>
      <c r="I41" s="49">
        <v>12307</v>
      </c>
      <c r="J41" s="70" t="s">
        <v>220</v>
      </c>
    </row>
    <row r="42" spans="1:10" x14ac:dyDescent="0.25">
      <c r="A42" s="69" t="s">
        <v>271</v>
      </c>
      <c r="B42" s="13">
        <v>121547</v>
      </c>
      <c r="C42" s="13" t="s">
        <v>144</v>
      </c>
      <c r="D42" s="14">
        <v>1050</v>
      </c>
      <c r="E42" s="14"/>
      <c r="F42" s="15">
        <f t="shared" si="0"/>
        <v>-6625.3600000000306</v>
      </c>
      <c r="G42" s="16" t="s">
        <v>38</v>
      </c>
      <c r="H42" s="17" t="s">
        <v>214</v>
      </c>
      <c r="I42" s="49">
        <v>12192</v>
      </c>
      <c r="J42" s="70" t="s">
        <v>211</v>
      </c>
    </row>
    <row r="43" spans="1:10" x14ac:dyDescent="0.25">
      <c r="A43" s="69" t="s">
        <v>271</v>
      </c>
      <c r="B43" s="13">
        <v>370203</v>
      </c>
      <c r="C43" s="13" t="s">
        <v>36</v>
      </c>
      <c r="D43" s="14">
        <v>1168.98</v>
      </c>
      <c r="E43" s="14"/>
      <c r="F43" s="15">
        <f t="shared" si="0"/>
        <v>-7794.3400000000311</v>
      </c>
      <c r="G43" s="16" t="s">
        <v>38</v>
      </c>
      <c r="H43" s="17" t="s">
        <v>254</v>
      </c>
      <c r="I43" s="49">
        <v>469033</v>
      </c>
      <c r="J43" s="70" t="s">
        <v>224</v>
      </c>
    </row>
    <row r="44" spans="1:10" x14ac:dyDescent="0.25">
      <c r="A44" s="69" t="s">
        <v>271</v>
      </c>
      <c r="B44" s="13">
        <v>370683</v>
      </c>
      <c r="C44" s="13" t="s">
        <v>36</v>
      </c>
      <c r="D44" s="14">
        <v>515.25</v>
      </c>
      <c r="E44" s="14"/>
      <c r="F44" s="15">
        <f t="shared" si="0"/>
        <v>-8309.5900000000311</v>
      </c>
      <c r="G44" s="16" t="s">
        <v>38</v>
      </c>
      <c r="H44" s="17" t="s">
        <v>164</v>
      </c>
      <c r="I44" s="49">
        <v>186248</v>
      </c>
      <c r="J44" s="70" t="s">
        <v>220</v>
      </c>
    </row>
    <row r="45" spans="1:10" x14ac:dyDescent="0.25">
      <c r="A45" s="69" t="s">
        <v>271</v>
      </c>
      <c r="B45" s="13">
        <v>371214</v>
      </c>
      <c r="C45" s="13" t="s">
        <v>36</v>
      </c>
      <c r="D45" s="14">
        <v>740</v>
      </c>
      <c r="E45" s="14"/>
      <c r="F45" s="15">
        <f t="shared" si="0"/>
        <v>-9049.5900000000311</v>
      </c>
      <c r="G45" s="16" t="s">
        <v>102</v>
      </c>
      <c r="H45" s="17" t="s">
        <v>241</v>
      </c>
      <c r="I45" s="49">
        <v>78</v>
      </c>
      <c r="J45" s="70" t="s">
        <v>220</v>
      </c>
    </row>
    <row r="46" spans="1:10" x14ac:dyDescent="0.25">
      <c r="A46" s="69" t="s">
        <v>271</v>
      </c>
      <c r="B46" s="13">
        <v>121428</v>
      </c>
      <c r="C46" s="13" t="s">
        <v>210</v>
      </c>
      <c r="D46" s="14"/>
      <c r="E46" s="14">
        <v>12000</v>
      </c>
      <c r="F46" s="15">
        <f t="shared" si="0"/>
        <v>2950.4099999999689</v>
      </c>
      <c r="G46" s="16" t="s">
        <v>118</v>
      </c>
      <c r="H46" s="17"/>
      <c r="I46" s="49"/>
      <c r="J46" s="70"/>
    </row>
    <row r="47" spans="1:10" x14ac:dyDescent="0.25">
      <c r="A47" s="69" t="s">
        <v>273</v>
      </c>
      <c r="B47" s="13">
        <v>394830</v>
      </c>
      <c r="C47" s="13" t="s">
        <v>36</v>
      </c>
      <c r="D47" s="14">
        <v>298.25</v>
      </c>
      <c r="E47" s="14"/>
      <c r="F47" s="15">
        <f t="shared" si="0"/>
        <v>2652.1599999999689</v>
      </c>
      <c r="G47" s="16" t="s">
        <v>41</v>
      </c>
      <c r="H47" s="17" t="s">
        <v>42</v>
      </c>
      <c r="I47" s="49">
        <v>626</v>
      </c>
      <c r="J47" s="70" t="s">
        <v>223</v>
      </c>
    </row>
    <row r="48" spans="1:10" x14ac:dyDescent="0.25">
      <c r="A48" s="69" t="s">
        <v>273</v>
      </c>
      <c r="B48" s="13">
        <v>397789</v>
      </c>
      <c r="C48" s="13" t="s">
        <v>36</v>
      </c>
      <c r="D48" s="14">
        <v>218.43</v>
      </c>
      <c r="E48" s="14"/>
      <c r="F48" s="15">
        <f t="shared" si="0"/>
        <v>2433.7299999999691</v>
      </c>
      <c r="G48" s="16" t="s">
        <v>55</v>
      </c>
      <c r="H48" s="17" t="s">
        <v>274</v>
      </c>
      <c r="I48" s="49">
        <v>1450640</v>
      </c>
      <c r="J48" s="70" t="s">
        <v>223</v>
      </c>
    </row>
    <row r="49" spans="1:10" x14ac:dyDescent="0.25">
      <c r="A49" s="69" t="s">
        <v>273</v>
      </c>
      <c r="B49" s="13">
        <v>395557</v>
      </c>
      <c r="C49" s="13" t="s">
        <v>36</v>
      </c>
      <c r="D49" s="14">
        <v>1355.39</v>
      </c>
      <c r="E49" s="14"/>
      <c r="F49" s="15">
        <f t="shared" si="0"/>
        <v>1078.339999999969</v>
      </c>
      <c r="G49" s="16" t="s">
        <v>38</v>
      </c>
      <c r="H49" s="17" t="s">
        <v>149</v>
      </c>
      <c r="I49" s="49">
        <v>450213</v>
      </c>
      <c r="J49" s="70" t="s">
        <v>223</v>
      </c>
    </row>
    <row r="50" spans="1:10" x14ac:dyDescent="0.25">
      <c r="A50" s="69" t="s">
        <v>273</v>
      </c>
      <c r="B50" s="13">
        <v>396548</v>
      </c>
      <c r="C50" s="13" t="s">
        <v>36</v>
      </c>
      <c r="D50" s="14">
        <v>3996.5</v>
      </c>
      <c r="E50" s="14"/>
      <c r="F50" s="15">
        <f t="shared" si="0"/>
        <v>-2918.1600000000308</v>
      </c>
      <c r="G50" s="16" t="s">
        <v>38</v>
      </c>
      <c r="H50" s="17" t="s">
        <v>171</v>
      </c>
      <c r="I50" s="49">
        <v>386658</v>
      </c>
      <c r="J50" s="70" t="s">
        <v>223</v>
      </c>
    </row>
    <row r="51" spans="1:10" x14ac:dyDescent="0.25">
      <c r="A51" s="69" t="s">
        <v>273</v>
      </c>
      <c r="B51" s="13">
        <v>395870</v>
      </c>
      <c r="C51" s="13" t="s">
        <v>36</v>
      </c>
      <c r="D51" s="14">
        <v>1164.72</v>
      </c>
      <c r="E51" s="14"/>
      <c r="F51" s="15">
        <f t="shared" si="0"/>
        <v>-4082.880000000031</v>
      </c>
      <c r="G51" s="16" t="s">
        <v>38</v>
      </c>
      <c r="H51" s="17" t="s">
        <v>98</v>
      </c>
      <c r="I51" s="49">
        <v>354573</v>
      </c>
      <c r="J51" s="70" t="s">
        <v>223</v>
      </c>
    </row>
    <row r="52" spans="1:10" x14ac:dyDescent="0.25">
      <c r="A52" s="69" t="s">
        <v>273</v>
      </c>
      <c r="B52" s="13">
        <v>397038</v>
      </c>
      <c r="C52" s="13" t="s">
        <v>36</v>
      </c>
      <c r="D52" s="14">
        <v>1335.9</v>
      </c>
      <c r="E52" s="14"/>
      <c r="F52" s="15">
        <f t="shared" si="0"/>
        <v>-5418.7800000000316</v>
      </c>
      <c r="G52" s="16" t="s">
        <v>41</v>
      </c>
      <c r="H52" s="17" t="s">
        <v>42</v>
      </c>
      <c r="I52" s="49">
        <v>718</v>
      </c>
      <c r="J52" s="70" t="s">
        <v>223</v>
      </c>
    </row>
    <row r="53" spans="1:10" x14ac:dyDescent="0.25">
      <c r="A53" s="69" t="s">
        <v>273</v>
      </c>
      <c r="B53" s="13">
        <v>397375</v>
      </c>
      <c r="C53" s="13" t="s">
        <v>36</v>
      </c>
      <c r="D53" s="14">
        <v>516.70000000000005</v>
      </c>
      <c r="E53" s="14"/>
      <c r="F53" s="15">
        <f t="shared" si="0"/>
        <v>-5935.4800000000314</v>
      </c>
      <c r="G53" s="16" t="s">
        <v>38</v>
      </c>
      <c r="H53" s="17" t="s">
        <v>247</v>
      </c>
      <c r="I53" s="49">
        <v>1189</v>
      </c>
      <c r="J53" s="70" t="s">
        <v>223</v>
      </c>
    </row>
    <row r="54" spans="1:10" x14ac:dyDescent="0.25">
      <c r="A54" s="69" t="s">
        <v>273</v>
      </c>
      <c r="B54" s="13">
        <v>274270</v>
      </c>
      <c r="C54" s="13" t="s">
        <v>206</v>
      </c>
      <c r="D54" s="14">
        <v>2403.3200000000002</v>
      </c>
      <c r="E54" s="14"/>
      <c r="F54" s="15">
        <f t="shared" si="0"/>
        <v>-8338.800000000032</v>
      </c>
      <c r="G54" s="16" t="s">
        <v>146</v>
      </c>
      <c r="H54" s="17" t="s">
        <v>192</v>
      </c>
      <c r="I54" s="49" t="s">
        <v>275</v>
      </c>
      <c r="J54" s="70" t="s">
        <v>268</v>
      </c>
    </row>
    <row r="55" spans="1:10" x14ac:dyDescent="0.25">
      <c r="A55" s="69" t="s">
        <v>273</v>
      </c>
      <c r="B55" s="13">
        <v>396161</v>
      </c>
      <c r="C55" s="13" t="s">
        <v>36</v>
      </c>
      <c r="D55" s="14">
        <v>840</v>
      </c>
      <c r="E55" s="14"/>
      <c r="F55" s="15">
        <f t="shared" si="0"/>
        <v>-9178.800000000032</v>
      </c>
      <c r="G55" s="16" t="s">
        <v>38</v>
      </c>
      <c r="H55" s="17" t="s">
        <v>101</v>
      </c>
      <c r="I55" s="49">
        <v>140459</v>
      </c>
      <c r="J55" s="70" t="s">
        <v>223</v>
      </c>
    </row>
    <row r="56" spans="1:10" x14ac:dyDescent="0.25">
      <c r="A56" s="69" t="s">
        <v>273</v>
      </c>
      <c r="B56" s="13">
        <v>131518</v>
      </c>
      <c r="C56" s="13" t="s">
        <v>210</v>
      </c>
      <c r="D56" s="14"/>
      <c r="E56" s="14">
        <v>12000</v>
      </c>
      <c r="F56" s="15">
        <f t="shared" si="0"/>
        <v>2821.199999999968</v>
      </c>
      <c r="G56" s="16" t="s">
        <v>118</v>
      </c>
      <c r="H56" s="17"/>
      <c r="I56" s="49"/>
      <c r="J56" s="70"/>
    </row>
    <row r="57" spans="1:10" x14ac:dyDescent="0.25">
      <c r="A57" s="69" t="s">
        <v>273</v>
      </c>
      <c r="B57" s="13">
        <v>394453</v>
      </c>
      <c r="C57" s="13" t="s">
        <v>36</v>
      </c>
      <c r="D57" s="14">
        <v>832.7</v>
      </c>
      <c r="E57" s="14"/>
      <c r="F57" s="15">
        <f t="shared" si="0"/>
        <v>1988.4999999999679</v>
      </c>
      <c r="G57" s="16" t="s">
        <v>38</v>
      </c>
      <c r="H57" s="17" t="s">
        <v>186</v>
      </c>
      <c r="I57" s="49">
        <v>433064</v>
      </c>
      <c r="J57" s="70" t="s">
        <v>224</v>
      </c>
    </row>
    <row r="58" spans="1:10" x14ac:dyDescent="0.25">
      <c r="A58" s="69" t="s">
        <v>276</v>
      </c>
      <c r="B58" s="13">
        <v>161600</v>
      </c>
      <c r="C58" s="13" t="s">
        <v>207</v>
      </c>
      <c r="D58" s="14">
        <v>1900</v>
      </c>
      <c r="E58" s="14"/>
      <c r="F58" s="15">
        <f t="shared" si="0"/>
        <v>88.49999999996794</v>
      </c>
      <c r="G58" s="16" t="s">
        <v>134</v>
      </c>
      <c r="H58" s="17"/>
      <c r="I58" s="49"/>
      <c r="J58" s="70"/>
    </row>
    <row r="59" spans="1:10" x14ac:dyDescent="0.25">
      <c r="A59" s="69"/>
      <c r="B59" s="13"/>
      <c r="C59" s="13"/>
      <c r="D59" s="14"/>
      <c r="E59" s="14"/>
      <c r="F59" s="15"/>
      <c r="G59" s="16"/>
      <c r="H59" s="17"/>
      <c r="I59" s="49"/>
      <c r="J59" s="70"/>
    </row>
    <row r="60" spans="1:10" ht="15.75" thickBot="1" x14ac:dyDescent="0.3">
      <c r="A60" s="87" t="s">
        <v>18</v>
      </c>
      <c r="B60" s="88"/>
      <c r="C60" s="18"/>
      <c r="D60" s="19">
        <f>SUM(D10:D59)</f>
        <v>523917.83</v>
      </c>
      <c r="E60" s="19">
        <f>SUM(E10:E59)</f>
        <v>524000</v>
      </c>
      <c r="F60" s="20">
        <f>F9-D60+E60</f>
        <v>88.499999999941792</v>
      </c>
      <c r="G60" s="21"/>
      <c r="H60" s="22"/>
      <c r="I60" s="50"/>
      <c r="J60" s="72"/>
    </row>
    <row r="61" spans="1:10" x14ac:dyDescent="0.25">
      <c r="A61" s="24" t="s">
        <v>19</v>
      </c>
      <c r="B61" s="3"/>
      <c r="C61" s="3"/>
      <c r="D61" s="4"/>
      <c r="E61" s="3"/>
      <c r="F61" s="3"/>
      <c r="G61" s="3"/>
      <c r="H61" s="3"/>
      <c r="I61" s="3"/>
      <c r="J61" s="5"/>
    </row>
    <row r="62" spans="1:10" x14ac:dyDescent="0.25">
      <c r="A62" s="24"/>
      <c r="B62" s="3"/>
      <c r="C62" s="3"/>
      <c r="D62" s="4"/>
      <c r="E62" s="3"/>
      <c r="F62" s="3"/>
      <c r="G62" s="3"/>
      <c r="H62" s="3"/>
      <c r="I62" s="3"/>
      <c r="J62" s="5"/>
    </row>
    <row r="63" spans="1:10" x14ac:dyDescent="0.25">
      <c r="A63" s="24"/>
      <c r="B63" s="3"/>
      <c r="C63" s="3"/>
      <c r="D63" s="4"/>
      <c r="E63" s="3"/>
      <c r="F63" s="3"/>
      <c r="G63" s="3"/>
      <c r="H63" s="3"/>
      <c r="I63" s="3"/>
      <c r="J63" s="5"/>
    </row>
    <row r="65" spans="1:10" ht="25.5" x14ac:dyDescent="0.25">
      <c r="C65" s="89" t="s">
        <v>0</v>
      </c>
      <c r="D65" s="89"/>
      <c r="E65" s="89"/>
      <c r="F65" s="89"/>
      <c r="G65" s="89"/>
      <c r="H65" s="89"/>
      <c r="I65" s="89"/>
      <c r="J65" s="89"/>
    </row>
    <row r="67" spans="1:10" ht="18.75" x14ac:dyDescent="0.3">
      <c r="A67" s="90" t="s">
        <v>277</v>
      </c>
      <c r="B67" s="90"/>
      <c r="C67" s="90"/>
      <c r="D67" s="90"/>
      <c r="E67" s="90"/>
      <c r="F67" s="90"/>
      <c r="G67" s="90"/>
      <c r="H67" s="90"/>
      <c r="I67" s="90"/>
      <c r="J67" s="90"/>
    </row>
    <row r="68" spans="1:10" x14ac:dyDescent="0.25">
      <c r="A68" s="3"/>
      <c r="B68" s="3"/>
      <c r="C68" s="3"/>
      <c r="D68" s="4"/>
      <c r="E68" s="3"/>
      <c r="F68" s="3"/>
      <c r="G68" s="3"/>
      <c r="H68" s="3"/>
      <c r="I68" s="3"/>
      <c r="J68" s="5"/>
    </row>
    <row r="69" spans="1:10" x14ac:dyDescent="0.25">
      <c r="A69" s="92" t="s">
        <v>20</v>
      </c>
      <c r="B69" s="93"/>
      <c r="C69" s="93"/>
      <c r="D69" s="93"/>
      <c r="E69" s="94"/>
      <c r="F69" s="3"/>
      <c r="G69" s="95" t="s">
        <v>21</v>
      </c>
      <c r="H69" s="95"/>
      <c r="I69" s="95"/>
      <c r="J69" s="5"/>
    </row>
    <row r="70" spans="1:10" x14ac:dyDescent="0.25">
      <c r="A70" s="25" t="s">
        <v>104</v>
      </c>
      <c r="B70" s="73"/>
      <c r="C70" s="73"/>
      <c r="D70" s="26"/>
      <c r="E70" s="27">
        <f t="shared" ref="E70:E126" si="1">SUMIF($G$8:$G$259,A70,$D$8:$D$259)</f>
        <v>0</v>
      </c>
      <c r="F70" s="3"/>
      <c r="G70" s="68" t="s">
        <v>23</v>
      </c>
      <c r="H70" s="73"/>
      <c r="I70" s="28">
        <f>SUMIF($G$8:$G$59,G70,$E$8:$E$59)</f>
        <v>0</v>
      </c>
      <c r="J70" s="5"/>
    </row>
    <row r="71" spans="1:10" x14ac:dyDescent="0.25">
      <c r="A71" s="25" t="s">
        <v>67</v>
      </c>
      <c r="B71" s="73"/>
      <c r="C71" s="73"/>
      <c r="D71" s="26"/>
      <c r="E71" s="27">
        <f t="shared" si="1"/>
        <v>0</v>
      </c>
      <c r="F71" s="3"/>
      <c r="G71" s="68" t="s">
        <v>15</v>
      </c>
      <c r="H71" s="73"/>
      <c r="I71" s="29">
        <f>SUMIF($G$8:$G$59,G71,$E$8:$E$59)</f>
        <v>500000</v>
      </c>
      <c r="J71" s="5"/>
    </row>
    <row r="72" spans="1:10" x14ac:dyDescent="0.25">
      <c r="A72" s="25" t="s">
        <v>111</v>
      </c>
      <c r="B72" s="73"/>
      <c r="C72" s="73"/>
      <c r="D72" s="26"/>
      <c r="E72" s="27">
        <f t="shared" si="1"/>
        <v>0</v>
      </c>
      <c r="F72" s="3"/>
      <c r="G72" s="25" t="s">
        <v>25</v>
      </c>
      <c r="H72" s="73"/>
      <c r="I72" s="29">
        <f>SUMIF($G$8:$G$59,G72,$E$8:$E$59)</f>
        <v>0</v>
      </c>
      <c r="J72" s="5"/>
    </row>
    <row r="73" spans="1:10" x14ac:dyDescent="0.25">
      <c r="A73" s="25" t="s">
        <v>54</v>
      </c>
      <c r="B73" s="73"/>
      <c r="C73" s="73"/>
      <c r="D73" s="26"/>
      <c r="E73" s="27">
        <f t="shared" si="1"/>
        <v>0</v>
      </c>
      <c r="F73" s="3"/>
      <c r="G73" s="25" t="s">
        <v>17</v>
      </c>
      <c r="H73" s="3"/>
      <c r="I73" s="29">
        <f>SUMIF($G$8:$G$59,G73,$E$8:$E$59)</f>
        <v>0</v>
      </c>
      <c r="J73" s="5"/>
    </row>
    <row r="74" spans="1:10" x14ac:dyDescent="0.25">
      <c r="A74" s="25" t="s">
        <v>106</v>
      </c>
      <c r="D74" s="26"/>
      <c r="E74" s="27">
        <f t="shared" si="1"/>
        <v>0</v>
      </c>
      <c r="F74" s="3"/>
      <c r="G74" s="96" t="s">
        <v>118</v>
      </c>
      <c r="H74" s="97"/>
      <c r="I74" s="29">
        <f>SUMIF($G$8:$G$59,G74,$E$8:$E$59)</f>
        <v>24000</v>
      </c>
      <c r="J74" s="5"/>
    </row>
    <row r="75" spans="1:10" x14ac:dyDescent="0.25">
      <c r="A75" s="25" t="s">
        <v>112</v>
      </c>
      <c r="B75" s="73"/>
      <c r="C75" s="73"/>
      <c r="D75" s="26"/>
      <c r="E75" s="27">
        <f t="shared" si="1"/>
        <v>0</v>
      </c>
      <c r="F75" s="3"/>
      <c r="G75" s="30" t="s">
        <v>28</v>
      </c>
      <c r="H75" s="74"/>
      <c r="I75" s="31">
        <f>SUM(I70:I74)</f>
        <v>524000</v>
      </c>
      <c r="J75" s="5"/>
    </row>
    <row r="76" spans="1:10" x14ac:dyDescent="0.25">
      <c r="A76" s="25" t="s">
        <v>108</v>
      </c>
      <c r="B76" s="73"/>
      <c r="C76" s="73"/>
      <c r="D76" s="26"/>
      <c r="E76" s="27">
        <f t="shared" si="1"/>
        <v>0</v>
      </c>
      <c r="F76" s="3"/>
      <c r="G76" s="75"/>
      <c r="H76" s="76"/>
      <c r="I76" s="32"/>
      <c r="J76" s="5"/>
    </row>
    <row r="77" spans="1:10" x14ac:dyDescent="0.25">
      <c r="A77" s="25" t="s">
        <v>94</v>
      </c>
      <c r="B77" s="73"/>
      <c r="C77" s="73"/>
      <c r="D77" s="26"/>
      <c r="E77" s="27">
        <f t="shared" si="1"/>
        <v>0</v>
      </c>
      <c r="F77" s="3"/>
      <c r="G77" s="33" t="s">
        <v>30</v>
      </c>
      <c r="H77" s="34"/>
      <c r="I77" s="35"/>
    </row>
    <row r="78" spans="1:10" x14ac:dyDescent="0.25">
      <c r="A78" s="25" t="s">
        <v>113</v>
      </c>
      <c r="B78" s="73"/>
      <c r="C78" s="73"/>
      <c r="D78" s="26"/>
      <c r="E78" s="27">
        <f t="shared" si="1"/>
        <v>0</v>
      </c>
      <c r="F78" s="3"/>
      <c r="G78" s="68" t="s">
        <v>31</v>
      </c>
      <c r="H78" s="73"/>
      <c r="I78" s="28">
        <f>'[1]CEF Dezembro 2022 - 900168'!I46</f>
        <v>-2.0372592501871623E-11</v>
      </c>
    </row>
    <row r="79" spans="1:10" x14ac:dyDescent="0.25">
      <c r="A79" s="25" t="s">
        <v>114</v>
      </c>
      <c r="B79" s="73"/>
      <c r="C79" s="73"/>
      <c r="D79" s="26"/>
      <c r="E79" s="27">
        <f t="shared" si="1"/>
        <v>0</v>
      </c>
      <c r="F79" s="3"/>
      <c r="G79" s="25" t="s">
        <v>22</v>
      </c>
      <c r="H79" s="73"/>
      <c r="I79" s="29">
        <f>SUMIF($G$8:$G$59,G79,$D$8:$D$59)</f>
        <v>0</v>
      </c>
    </row>
    <row r="80" spans="1:10" x14ac:dyDescent="0.25">
      <c r="A80" s="25" t="s">
        <v>61</v>
      </c>
      <c r="B80" s="73"/>
      <c r="C80" s="73"/>
      <c r="D80" s="26"/>
      <c r="E80" s="27">
        <f t="shared" si="1"/>
        <v>0</v>
      </c>
      <c r="F80" s="3"/>
      <c r="G80" s="96" t="s">
        <v>25</v>
      </c>
      <c r="H80" s="97"/>
      <c r="I80" s="29">
        <f>-SUMIF($G$8:$G$60,G80,$E$8:$E$60)</f>
        <v>0</v>
      </c>
    </row>
    <row r="81" spans="1:10" x14ac:dyDescent="0.25">
      <c r="A81" s="68" t="s">
        <v>62</v>
      </c>
      <c r="B81" s="73"/>
      <c r="C81" s="73"/>
      <c r="D81" s="26"/>
      <c r="E81" s="27">
        <f t="shared" si="1"/>
        <v>35</v>
      </c>
      <c r="F81" s="3"/>
      <c r="G81" s="68" t="s">
        <v>32</v>
      </c>
      <c r="H81" s="73"/>
      <c r="I81" s="84">
        <v>0</v>
      </c>
    </row>
    <row r="82" spans="1:10" x14ac:dyDescent="0.25">
      <c r="A82" s="25" t="s">
        <v>24</v>
      </c>
      <c r="B82" s="73"/>
      <c r="C82" s="73"/>
      <c r="D82" s="26"/>
      <c r="E82" s="27">
        <f t="shared" si="1"/>
        <v>0</v>
      </c>
      <c r="F82" s="3"/>
      <c r="G82" s="36"/>
      <c r="H82" s="37"/>
      <c r="I82" s="29"/>
    </row>
    <row r="83" spans="1:10" x14ac:dyDescent="0.25">
      <c r="A83" s="25" t="s">
        <v>115</v>
      </c>
      <c r="B83" s="73"/>
      <c r="C83" s="73"/>
      <c r="D83" s="26"/>
      <c r="E83" s="27">
        <f t="shared" si="1"/>
        <v>0</v>
      </c>
      <c r="F83" s="3"/>
      <c r="G83" s="38" t="s">
        <v>33</v>
      </c>
      <c r="H83" s="37"/>
      <c r="I83" s="39">
        <f>SUM(I78:I82)</f>
        <v>-2.0372592501871623E-11</v>
      </c>
    </row>
    <row r="84" spans="1:10" x14ac:dyDescent="0.25">
      <c r="A84" s="25" t="s">
        <v>102</v>
      </c>
      <c r="B84" s="73"/>
      <c r="C84" s="73"/>
      <c r="D84" s="26"/>
      <c r="E84" s="27">
        <f t="shared" si="1"/>
        <v>1770</v>
      </c>
      <c r="F84" s="3"/>
      <c r="G84" s="40"/>
      <c r="I84" s="41"/>
      <c r="J84" s="5"/>
    </row>
    <row r="85" spans="1:10" x14ac:dyDescent="0.25">
      <c r="A85" s="25" t="s">
        <v>73</v>
      </c>
      <c r="B85" s="73"/>
      <c r="C85" s="73"/>
      <c r="D85" s="26"/>
      <c r="E85" s="27">
        <f t="shared" si="1"/>
        <v>0</v>
      </c>
      <c r="F85" s="3"/>
      <c r="G85" s="33" t="s">
        <v>34</v>
      </c>
      <c r="H85" s="34"/>
      <c r="I85" s="35"/>
      <c r="J85" s="5"/>
    </row>
    <row r="86" spans="1:10" x14ac:dyDescent="0.25">
      <c r="A86" s="25" t="s">
        <v>117</v>
      </c>
      <c r="B86" s="73"/>
      <c r="C86" s="73"/>
      <c r="D86" s="26"/>
      <c r="E86" s="27">
        <f t="shared" si="1"/>
        <v>0</v>
      </c>
      <c r="F86" s="3"/>
      <c r="G86" s="68" t="s">
        <v>31</v>
      </c>
      <c r="H86" s="73"/>
      <c r="I86" s="42">
        <f>'[1]CEF Dezembro 2022 - 900168'!I53</f>
        <v>0</v>
      </c>
      <c r="J86" s="5"/>
    </row>
    <row r="87" spans="1:10" x14ac:dyDescent="0.25">
      <c r="A87" s="25" t="s">
        <v>71</v>
      </c>
      <c r="B87" s="73"/>
      <c r="C87" s="73"/>
      <c r="D87" s="26"/>
      <c r="E87" s="27">
        <f t="shared" si="1"/>
        <v>0</v>
      </c>
      <c r="F87" s="3"/>
      <c r="G87" s="68" t="s">
        <v>35</v>
      </c>
      <c r="H87" s="73"/>
      <c r="I87" s="43">
        <v>500000</v>
      </c>
      <c r="J87" s="5"/>
    </row>
    <row r="88" spans="1:10" x14ac:dyDescent="0.25">
      <c r="A88" s="25" t="s">
        <v>146</v>
      </c>
      <c r="B88" s="73"/>
      <c r="C88" s="73"/>
      <c r="D88" s="26"/>
      <c r="E88" s="27">
        <f t="shared" si="1"/>
        <v>3811.7700000000004</v>
      </c>
      <c r="F88" s="3"/>
      <c r="G88" s="68" t="s">
        <v>15</v>
      </c>
      <c r="H88" s="73"/>
      <c r="I88" s="29">
        <f>-SUMIF($G$8:$G$59,G88,$E$8:$E$59)</f>
        <v>-500000</v>
      </c>
      <c r="J88" s="5"/>
    </row>
    <row r="89" spans="1:10" x14ac:dyDescent="0.25">
      <c r="A89" s="25" t="s">
        <v>26</v>
      </c>
      <c r="B89" s="73"/>
      <c r="C89" s="73"/>
      <c r="D89" s="26"/>
      <c r="E89" s="27">
        <f t="shared" si="1"/>
        <v>67858.05</v>
      </c>
      <c r="F89" s="3"/>
      <c r="G89" s="68"/>
      <c r="H89" s="37"/>
      <c r="I89" s="44"/>
      <c r="J89" s="5"/>
    </row>
    <row r="90" spans="1:10" x14ac:dyDescent="0.25">
      <c r="A90" s="25" t="s">
        <v>120</v>
      </c>
      <c r="B90" s="73"/>
      <c r="C90" s="73"/>
      <c r="D90" s="26"/>
      <c r="E90" s="27">
        <f t="shared" si="1"/>
        <v>0</v>
      </c>
      <c r="F90" s="3"/>
      <c r="G90" s="30" t="s">
        <v>33</v>
      </c>
      <c r="H90" s="37"/>
      <c r="I90" s="39">
        <f>SUM(I86:I89)</f>
        <v>0</v>
      </c>
      <c r="J90" s="5"/>
    </row>
    <row r="91" spans="1:10" x14ac:dyDescent="0.25">
      <c r="A91" s="68" t="s">
        <v>52</v>
      </c>
      <c r="B91" s="73"/>
      <c r="C91" s="73"/>
      <c r="D91" s="26"/>
      <c r="E91" s="27">
        <f t="shared" si="1"/>
        <v>0</v>
      </c>
      <c r="F91" s="3"/>
      <c r="G91" s="78" t="s">
        <v>116</v>
      </c>
      <c r="H91" s="79"/>
      <c r="I91" s="58"/>
      <c r="J91" s="5"/>
    </row>
    <row r="92" spans="1:10" x14ac:dyDescent="0.25">
      <c r="A92" s="25" t="s">
        <v>60</v>
      </c>
      <c r="B92" s="73"/>
      <c r="C92" s="73"/>
      <c r="D92" s="26"/>
      <c r="E92" s="27">
        <f t="shared" si="1"/>
        <v>260.44</v>
      </c>
      <c r="G92" s="80" t="s">
        <v>31</v>
      </c>
      <c r="H92" s="81"/>
      <c r="I92" s="51">
        <f>'[1]CEF Dezembro 2022 - 900168'!I59</f>
        <v>3520</v>
      </c>
    </row>
    <row r="93" spans="1:10" x14ac:dyDescent="0.25">
      <c r="A93" s="25" t="s">
        <v>90</v>
      </c>
      <c r="B93" s="73"/>
      <c r="C93" s="73"/>
      <c r="D93" s="26"/>
      <c r="E93" s="27">
        <f t="shared" si="1"/>
        <v>0</v>
      </c>
      <c r="G93" s="25" t="s">
        <v>118</v>
      </c>
      <c r="H93" s="73"/>
      <c r="I93" s="52">
        <f>SUMIF($G$8:$G$61,G93,$E$8:$E$61)</f>
        <v>24000</v>
      </c>
    </row>
    <row r="94" spans="1:10" x14ac:dyDescent="0.25">
      <c r="A94" s="25" t="s">
        <v>85</v>
      </c>
      <c r="B94" s="73"/>
      <c r="C94" s="73"/>
      <c r="D94" s="26"/>
      <c r="E94" s="27">
        <f t="shared" si="1"/>
        <v>0</v>
      </c>
      <c r="G94" s="68" t="s">
        <v>119</v>
      </c>
      <c r="H94" s="73"/>
      <c r="I94" s="52">
        <f>-SUMIF($G$8:$G$61,G94,$D$8:$D$61)</f>
        <v>0</v>
      </c>
    </row>
    <row r="95" spans="1:10" x14ac:dyDescent="0.25">
      <c r="A95" s="68" t="s">
        <v>89</v>
      </c>
      <c r="B95" s="73"/>
      <c r="C95" s="73"/>
      <c r="D95" s="26"/>
      <c r="E95" s="27">
        <f t="shared" si="1"/>
        <v>0</v>
      </c>
      <c r="G95" s="68"/>
      <c r="H95" s="37"/>
      <c r="I95" s="59"/>
    </row>
    <row r="96" spans="1:10" x14ac:dyDescent="0.25">
      <c r="A96" s="68" t="s">
        <v>92</v>
      </c>
      <c r="B96" s="73"/>
      <c r="C96" s="73"/>
      <c r="D96" s="26"/>
      <c r="E96" s="27">
        <f t="shared" si="1"/>
        <v>0</v>
      </c>
      <c r="G96" s="30" t="s">
        <v>121</v>
      </c>
      <c r="H96" s="37"/>
      <c r="I96" s="53">
        <f>SUM(I92:I95)</f>
        <v>27520</v>
      </c>
    </row>
    <row r="97" spans="1:5" x14ac:dyDescent="0.25">
      <c r="A97" s="25" t="s">
        <v>96</v>
      </c>
      <c r="B97" s="73"/>
      <c r="C97" s="73"/>
      <c r="D97" s="26"/>
      <c r="E97" s="27">
        <f t="shared" si="1"/>
        <v>280</v>
      </c>
    </row>
    <row r="98" spans="1:5" x14ac:dyDescent="0.25">
      <c r="A98" s="25" t="s">
        <v>40</v>
      </c>
      <c r="B98" s="73"/>
      <c r="C98" s="73"/>
      <c r="D98" s="26"/>
      <c r="E98" s="27">
        <f t="shared" si="1"/>
        <v>0</v>
      </c>
    </row>
    <row r="99" spans="1:5" x14ac:dyDescent="0.25">
      <c r="A99" s="25" t="s">
        <v>123</v>
      </c>
      <c r="B99" s="73"/>
      <c r="C99" s="73"/>
      <c r="D99" s="26"/>
      <c r="E99" s="27">
        <f t="shared" si="1"/>
        <v>0</v>
      </c>
    </row>
    <row r="100" spans="1:5" x14ac:dyDescent="0.25">
      <c r="A100" s="25" t="s">
        <v>44</v>
      </c>
      <c r="B100" s="73"/>
      <c r="C100" s="73"/>
      <c r="D100" s="26"/>
      <c r="E100" s="27">
        <f t="shared" si="1"/>
        <v>0</v>
      </c>
    </row>
    <row r="101" spans="1:5" x14ac:dyDescent="0.25">
      <c r="A101" s="25" t="s">
        <v>126</v>
      </c>
      <c r="B101" s="73"/>
      <c r="C101" s="73"/>
      <c r="D101" s="26"/>
      <c r="E101" s="27">
        <f t="shared" si="1"/>
        <v>0</v>
      </c>
    </row>
    <row r="102" spans="1:5" x14ac:dyDescent="0.25">
      <c r="A102" s="68" t="s">
        <v>84</v>
      </c>
      <c r="B102" s="73"/>
      <c r="C102" s="73"/>
      <c r="D102" s="26"/>
      <c r="E102" s="27">
        <f t="shared" si="1"/>
        <v>1298.2</v>
      </c>
    </row>
    <row r="103" spans="1:5" x14ac:dyDescent="0.25">
      <c r="A103" s="68" t="s">
        <v>50</v>
      </c>
      <c r="B103" s="73"/>
      <c r="C103" s="73"/>
      <c r="D103" s="26"/>
      <c r="E103" s="27">
        <f t="shared" si="1"/>
        <v>0</v>
      </c>
    </row>
    <row r="104" spans="1:5" x14ac:dyDescent="0.25">
      <c r="A104" s="68" t="s">
        <v>55</v>
      </c>
      <c r="B104" s="73"/>
      <c r="C104" s="73"/>
      <c r="D104" s="26"/>
      <c r="E104" s="27">
        <f t="shared" si="1"/>
        <v>4196.0199999999995</v>
      </c>
    </row>
    <row r="105" spans="1:5" x14ac:dyDescent="0.25">
      <c r="A105" s="25" t="s">
        <v>127</v>
      </c>
      <c r="B105" s="73"/>
      <c r="C105" s="73"/>
      <c r="D105" s="26"/>
      <c r="E105" s="27">
        <f t="shared" si="1"/>
        <v>0</v>
      </c>
    </row>
    <row r="106" spans="1:5" x14ac:dyDescent="0.25">
      <c r="A106" s="25" t="s">
        <v>77</v>
      </c>
      <c r="B106" s="73"/>
      <c r="C106" s="73"/>
      <c r="D106" s="26"/>
      <c r="E106" s="27">
        <f t="shared" si="1"/>
        <v>28.5</v>
      </c>
    </row>
    <row r="107" spans="1:5" x14ac:dyDescent="0.25">
      <c r="A107" s="25" t="s">
        <v>38</v>
      </c>
      <c r="B107" s="73"/>
      <c r="C107" s="73"/>
      <c r="D107" s="26"/>
      <c r="E107" s="27">
        <f t="shared" si="1"/>
        <v>25100.49</v>
      </c>
    </row>
    <row r="108" spans="1:5" x14ac:dyDescent="0.25">
      <c r="A108" s="25" t="s">
        <v>129</v>
      </c>
      <c r="B108" s="73"/>
      <c r="C108" s="73"/>
      <c r="D108" s="26"/>
      <c r="E108" s="27">
        <f t="shared" si="1"/>
        <v>0</v>
      </c>
    </row>
    <row r="109" spans="1:5" x14ac:dyDescent="0.25">
      <c r="A109" s="25" t="s">
        <v>41</v>
      </c>
      <c r="B109" s="73"/>
      <c r="C109" s="73"/>
      <c r="D109" s="26"/>
      <c r="E109" s="27">
        <f t="shared" si="1"/>
        <v>3125.38</v>
      </c>
    </row>
    <row r="110" spans="1:5" x14ac:dyDescent="0.25">
      <c r="A110" s="25" t="s">
        <v>119</v>
      </c>
      <c r="B110" s="73"/>
      <c r="C110" s="73"/>
      <c r="D110" s="26"/>
      <c r="E110" s="27">
        <f t="shared" si="1"/>
        <v>0</v>
      </c>
    </row>
    <row r="111" spans="1:5" x14ac:dyDescent="0.25">
      <c r="A111" s="25" t="s">
        <v>27</v>
      </c>
      <c r="B111" s="73"/>
      <c r="C111" s="73"/>
      <c r="D111" s="26"/>
      <c r="E111" s="27">
        <f t="shared" si="1"/>
        <v>0</v>
      </c>
    </row>
    <row r="112" spans="1:5" x14ac:dyDescent="0.25">
      <c r="A112" s="25" t="s">
        <v>99</v>
      </c>
      <c r="B112" s="73"/>
      <c r="C112" s="73"/>
      <c r="D112" s="26"/>
      <c r="E112" s="27">
        <f t="shared" si="1"/>
        <v>0</v>
      </c>
    </row>
    <row r="113" spans="1:5" x14ac:dyDescent="0.25">
      <c r="A113" s="25" t="s">
        <v>45</v>
      </c>
      <c r="B113" s="73"/>
      <c r="C113" s="73"/>
      <c r="D113" s="26"/>
      <c r="E113" s="27">
        <f t="shared" si="1"/>
        <v>1389.61</v>
      </c>
    </row>
    <row r="114" spans="1:5" x14ac:dyDescent="0.25">
      <c r="A114" s="25" t="s">
        <v>107</v>
      </c>
      <c r="B114" s="73"/>
      <c r="C114" s="73"/>
      <c r="D114" s="26"/>
      <c r="E114" s="27">
        <f t="shared" si="1"/>
        <v>0</v>
      </c>
    </row>
    <row r="115" spans="1:5" x14ac:dyDescent="0.25">
      <c r="A115" s="25" t="s">
        <v>16</v>
      </c>
      <c r="B115" s="73"/>
      <c r="C115" s="73"/>
      <c r="D115" s="26"/>
      <c r="E115" s="27">
        <f t="shared" si="1"/>
        <v>412864.37</v>
      </c>
    </row>
    <row r="116" spans="1:5" x14ac:dyDescent="0.25">
      <c r="A116" s="25" t="s">
        <v>29</v>
      </c>
      <c r="B116" s="73"/>
      <c r="C116" s="73"/>
      <c r="D116" s="26"/>
      <c r="E116" s="27">
        <f t="shared" si="1"/>
        <v>0</v>
      </c>
    </row>
    <row r="117" spans="1:5" x14ac:dyDescent="0.25">
      <c r="A117" s="25" t="s">
        <v>131</v>
      </c>
      <c r="B117" s="73"/>
      <c r="C117" s="73"/>
      <c r="D117" s="26"/>
      <c r="E117" s="27">
        <f t="shared" si="1"/>
        <v>0</v>
      </c>
    </row>
    <row r="118" spans="1:5" x14ac:dyDescent="0.25">
      <c r="A118" s="25" t="s">
        <v>56</v>
      </c>
      <c r="B118" s="73"/>
      <c r="C118" s="73"/>
      <c r="D118" s="26"/>
      <c r="E118" s="27">
        <f t="shared" si="1"/>
        <v>0</v>
      </c>
    </row>
    <row r="119" spans="1:5" x14ac:dyDescent="0.25">
      <c r="A119" s="25" t="s">
        <v>145</v>
      </c>
      <c r="B119" s="73"/>
      <c r="C119" s="73"/>
      <c r="D119" s="26"/>
      <c r="E119" s="27">
        <f t="shared" si="1"/>
        <v>0</v>
      </c>
    </row>
    <row r="120" spans="1:5" x14ac:dyDescent="0.25">
      <c r="A120" s="25" t="s">
        <v>64</v>
      </c>
      <c r="B120" s="73"/>
      <c r="C120" s="73"/>
      <c r="D120" s="26"/>
      <c r="E120" s="27">
        <f t="shared" si="1"/>
        <v>0</v>
      </c>
    </row>
    <row r="121" spans="1:5" x14ac:dyDescent="0.25">
      <c r="A121" s="25" t="s">
        <v>132</v>
      </c>
      <c r="B121" s="73"/>
      <c r="C121" s="73"/>
      <c r="D121" s="26"/>
      <c r="E121" s="27">
        <f t="shared" si="1"/>
        <v>0</v>
      </c>
    </row>
    <row r="122" spans="1:5" x14ac:dyDescent="0.25">
      <c r="A122" s="25" t="s">
        <v>133</v>
      </c>
      <c r="B122" s="73"/>
      <c r="C122" s="73"/>
      <c r="D122" s="26"/>
      <c r="E122" s="27">
        <f t="shared" si="1"/>
        <v>0</v>
      </c>
    </row>
    <row r="123" spans="1:5" x14ac:dyDescent="0.25">
      <c r="A123" s="25" t="s">
        <v>74</v>
      </c>
      <c r="B123" s="73"/>
      <c r="C123" s="73"/>
      <c r="D123" s="26"/>
      <c r="E123" s="27">
        <f t="shared" si="1"/>
        <v>0</v>
      </c>
    </row>
    <row r="124" spans="1:5" x14ac:dyDescent="0.25">
      <c r="A124" s="25" t="s">
        <v>134</v>
      </c>
      <c r="B124" s="73"/>
      <c r="C124" s="73"/>
      <c r="D124" s="26"/>
      <c r="E124" s="27">
        <f t="shared" si="1"/>
        <v>1900</v>
      </c>
    </row>
    <row r="125" spans="1:5" x14ac:dyDescent="0.25">
      <c r="A125" s="25" t="s">
        <v>58</v>
      </c>
      <c r="B125" s="73"/>
      <c r="C125" s="73"/>
      <c r="D125" s="26"/>
      <c r="E125" s="27">
        <f t="shared" si="1"/>
        <v>0</v>
      </c>
    </row>
    <row r="126" spans="1:5" x14ac:dyDescent="0.25">
      <c r="A126" s="25" t="s">
        <v>37</v>
      </c>
      <c r="B126" s="73"/>
      <c r="C126" s="73"/>
      <c r="D126" s="26"/>
      <c r="E126" s="27">
        <f t="shared" si="1"/>
        <v>0</v>
      </c>
    </row>
    <row r="127" spans="1:5" x14ac:dyDescent="0.25">
      <c r="A127" s="85" t="s">
        <v>28</v>
      </c>
      <c r="B127" s="86"/>
      <c r="C127" s="86"/>
      <c r="D127" s="45"/>
      <c r="E127" s="46">
        <f>SUM(E70:E126)</f>
        <v>523917.83</v>
      </c>
    </row>
    <row r="129" spans="5:5" x14ac:dyDescent="0.25">
      <c r="E129" s="71">
        <f>D60-E127</f>
        <v>0</v>
      </c>
    </row>
  </sheetData>
  <mergeCells count="12">
    <mergeCell ref="G74:H74"/>
    <mergeCell ref="G80:H80"/>
    <mergeCell ref="A127:C127"/>
    <mergeCell ref="A60:B60"/>
    <mergeCell ref="C65:J65"/>
    <mergeCell ref="A67:J67"/>
    <mergeCell ref="A69:E69"/>
    <mergeCell ref="G69:I69"/>
    <mergeCell ref="C2:J2"/>
    <mergeCell ref="A4:J4"/>
    <mergeCell ref="A6:F6"/>
    <mergeCell ref="G6:J6"/>
  </mergeCells>
  <dataValidations count="1">
    <dataValidation type="list" allowBlank="1" showInputMessage="1" showErrorMessage="1" sqref="G10:G59" xr:uid="{88DE2BE4-1D1E-49A1-933C-0608710A7412}">
      <formula1>$A$70:$A$126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05"/>
  <sheetViews>
    <sheetView tabSelected="1" workbookViewId="0">
      <selection activeCell="F17" sqref="F17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style="47" bestFit="1" customWidth="1"/>
    <col min="10" max="10" width="12.42578125" style="2" bestFit="1" customWidth="1"/>
  </cols>
  <sheetData>
    <row r="2" spans="1:10" ht="25.5" x14ac:dyDescent="0.25">
      <c r="C2" s="89" t="s">
        <v>0</v>
      </c>
      <c r="D2" s="89"/>
      <c r="E2" s="89"/>
      <c r="F2" s="89"/>
      <c r="G2" s="89"/>
      <c r="H2" s="89"/>
      <c r="I2" s="89"/>
      <c r="J2" s="89"/>
    </row>
    <row r="4" spans="1:10" ht="18.75" x14ac:dyDescent="0.3">
      <c r="A4" s="90" t="s">
        <v>278</v>
      </c>
      <c r="B4" s="90"/>
      <c r="C4" s="90"/>
      <c r="D4" s="90"/>
      <c r="E4" s="90"/>
      <c r="F4" s="90"/>
      <c r="G4" s="90"/>
      <c r="H4" s="90"/>
      <c r="I4" s="90"/>
      <c r="J4" s="90"/>
    </row>
    <row r="6" spans="1:10" x14ac:dyDescent="0.25">
      <c r="A6" s="91" t="s">
        <v>1</v>
      </c>
      <c r="B6" s="91"/>
      <c r="C6" s="91"/>
      <c r="D6" s="91"/>
      <c r="E6" s="91"/>
      <c r="F6" s="91"/>
      <c r="G6" s="91" t="s">
        <v>2</v>
      </c>
      <c r="H6" s="91"/>
      <c r="I6" s="91"/>
      <c r="J6" s="91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48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69"/>
      <c r="B9" s="49"/>
      <c r="C9" s="13" t="s">
        <v>13</v>
      </c>
      <c r="D9" s="14"/>
      <c r="E9" s="14"/>
      <c r="F9" s="15">
        <f>'[1]CEF Dezembro 2022 - 901922'!F260</f>
        <v>6650.0000000102445</v>
      </c>
      <c r="G9" s="16"/>
      <c r="H9" s="17"/>
      <c r="I9" s="49"/>
      <c r="J9" s="70"/>
    </row>
    <row r="10" spans="1:10" x14ac:dyDescent="0.25">
      <c r="A10" s="69" t="s">
        <v>266</v>
      </c>
      <c r="B10" s="49">
        <v>369318</v>
      </c>
      <c r="C10" s="13" t="s">
        <v>206</v>
      </c>
      <c r="D10" s="14">
        <v>6629.87</v>
      </c>
      <c r="E10" s="14"/>
      <c r="F10" s="15">
        <f t="shared" ref="F10:F73" si="0">F9-D10+E10</f>
        <v>20.130000010244657</v>
      </c>
      <c r="G10" s="16" t="s">
        <v>146</v>
      </c>
      <c r="H10" s="17" t="s">
        <v>192</v>
      </c>
      <c r="I10" s="49" t="s">
        <v>279</v>
      </c>
      <c r="J10" s="70" t="s">
        <v>266</v>
      </c>
    </row>
    <row r="11" spans="1:10" x14ac:dyDescent="0.25">
      <c r="A11" s="69" t="s">
        <v>280</v>
      </c>
      <c r="B11" s="49">
        <v>528715</v>
      </c>
      <c r="C11" s="13" t="s">
        <v>36</v>
      </c>
      <c r="D11" s="14">
        <v>51049.29</v>
      </c>
      <c r="E11" s="14"/>
      <c r="F11" s="15">
        <f t="shared" si="0"/>
        <v>-51029.159999989759</v>
      </c>
      <c r="G11" s="16" t="s">
        <v>37</v>
      </c>
      <c r="H11" s="17" t="s">
        <v>198</v>
      </c>
      <c r="I11" s="49" t="s">
        <v>281</v>
      </c>
      <c r="J11" s="70" t="s">
        <v>251</v>
      </c>
    </row>
    <row r="12" spans="1:10" x14ac:dyDescent="0.25">
      <c r="A12" s="69" t="s">
        <v>280</v>
      </c>
      <c r="B12" s="49">
        <v>647611</v>
      </c>
      <c r="C12" s="13" t="s">
        <v>36</v>
      </c>
      <c r="D12" s="14">
        <v>395.31</v>
      </c>
      <c r="E12" s="14"/>
      <c r="F12" s="15">
        <f t="shared" si="0"/>
        <v>-51424.469999989757</v>
      </c>
      <c r="G12" s="16" t="s">
        <v>38</v>
      </c>
      <c r="H12" s="17" t="s">
        <v>66</v>
      </c>
      <c r="I12" s="49">
        <v>285513</v>
      </c>
      <c r="J12" s="70" t="s">
        <v>224</v>
      </c>
    </row>
    <row r="13" spans="1:10" x14ac:dyDescent="0.25">
      <c r="A13" s="69" t="s">
        <v>280</v>
      </c>
      <c r="B13" s="49">
        <v>646414</v>
      </c>
      <c r="C13" s="13" t="s">
        <v>36</v>
      </c>
      <c r="D13" s="14">
        <v>227.19</v>
      </c>
      <c r="E13" s="14"/>
      <c r="F13" s="15">
        <f t="shared" si="0"/>
        <v>-51651.659999989759</v>
      </c>
      <c r="G13" s="16" t="s">
        <v>38</v>
      </c>
      <c r="H13" s="17" t="s">
        <v>66</v>
      </c>
      <c r="I13" s="49">
        <v>285540</v>
      </c>
      <c r="J13" s="70" t="s">
        <v>224</v>
      </c>
    </row>
    <row r="14" spans="1:10" x14ac:dyDescent="0.25">
      <c r="A14" s="69" t="s">
        <v>280</v>
      </c>
      <c r="B14" s="49">
        <v>1</v>
      </c>
      <c r="C14" s="13" t="s">
        <v>46</v>
      </c>
      <c r="D14" s="14"/>
      <c r="E14" s="14">
        <v>55000</v>
      </c>
      <c r="F14" s="15">
        <f t="shared" si="0"/>
        <v>3348.3400000102411</v>
      </c>
      <c r="G14" s="16" t="s">
        <v>118</v>
      </c>
      <c r="H14" s="17"/>
      <c r="I14" s="49"/>
      <c r="J14" s="70"/>
    </row>
    <row r="15" spans="1:10" x14ac:dyDescent="0.25">
      <c r="A15" s="69" t="s">
        <v>280</v>
      </c>
      <c r="B15" s="49">
        <v>645816</v>
      </c>
      <c r="C15" s="13" t="s">
        <v>36</v>
      </c>
      <c r="D15" s="14">
        <v>277.08</v>
      </c>
      <c r="E15" s="14"/>
      <c r="F15" s="15">
        <f t="shared" si="0"/>
        <v>3071.2600000102411</v>
      </c>
      <c r="G15" s="16" t="s">
        <v>67</v>
      </c>
      <c r="H15" s="17" t="s">
        <v>282</v>
      </c>
      <c r="I15" s="49">
        <v>3094522</v>
      </c>
      <c r="J15" s="70" t="s">
        <v>221</v>
      </c>
    </row>
    <row r="16" spans="1:10" x14ac:dyDescent="0.25">
      <c r="A16" s="69" t="s">
        <v>280</v>
      </c>
      <c r="B16" s="49">
        <v>646106</v>
      </c>
      <c r="C16" s="13" t="s">
        <v>36</v>
      </c>
      <c r="D16" s="14">
        <v>918.48</v>
      </c>
      <c r="E16" s="14"/>
      <c r="F16" s="15">
        <f t="shared" si="0"/>
        <v>2152.7800000102411</v>
      </c>
      <c r="G16" s="16" t="s">
        <v>38</v>
      </c>
      <c r="H16" s="17" t="s">
        <v>171</v>
      </c>
      <c r="I16" s="49">
        <v>384112</v>
      </c>
      <c r="J16" s="70" t="s">
        <v>208</v>
      </c>
    </row>
    <row r="17" spans="1:10" x14ac:dyDescent="0.25">
      <c r="A17" s="69" t="s">
        <v>280</v>
      </c>
      <c r="B17" s="49">
        <v>647921</v>
      </c>
      <c r="C17" s="13" t="s">
        <v>36</v>
      </c>
      <c r="D17" s="14">
        <v>1240</v>
      </c>
      <c r="E17" s="14"/>
      <c r="F17" s="15">
        <f t="shared" si="0"/>
        <v>912.78000001024111</v>
      </c>
      <c r="G17" s="16" t="s">
        <v>127</v>
      </c>
      <c r="H17" s="17" t="s">
        <v>256</v>
      </c>
      <c r="I17" s="49">
        <v>7</v>
      </c>
      <c r="J17" s="70" t="s">
        <v>218</v>
      </c>
    </row>
    <row r="18" spans="1:10" x14ac:dyDescent="0.25">
      <c r="A18" s="69" t="s">
        <v>280</v>
      </c>
      <c r="B18" s="49">
        <v>648289</v>
      </c>
      <c r="C18" s="13" t="s">
        <v>36</v>
      </c>
      <c r="D18" s="14">
        <v>608.29</v>
      </c>
      <c r="E18" s="14"/>
      <c r="F18" s="15">
        <f t="shared" si="0"/>
        <v>304.49000001024115</v>
      </c>
      <c r="G18" s="16" t="s">
        <v>55</v>
      </c>
      <c r="H18" s="17" t="s">
        <v>59</v>
      </c>
      <c r="I18" s="49">
        <v>50539</v>
      </c>
      <c r="J18" s="70" t="s">
        <v>212</v>
      </c>
    </row>
    <row r="19" spans="1:10" x14ac:dyDescent="0.25">
      <c r="A19" s="69" t="s">
        <v>276</v>
      </c>
      <c r="B19" s="49">
        <v>916361</v>
      </c>
      <c r="C19" s="13" t="s">
        <v>36</v>
      </c>
      <c r="D19" s="14">
        <v>1557.71</v>
      </c>
      <c r="E19" s="14"/>
      <c r="F19" s="15">
        <f t="shared" si="0"/>
        <v>-1253.2199999897589</v>
      </c>
      <c r="G19" s="16" t="s">
        <v>38</v>
      </c>
      <c r="H19" s="17" t="s">
        <v>49</v>
      </c>
      <c r="I19" s="49">
        <v>3484958</v>
      </c>
      <c r="J19" s="70" t="s">
        <v>223</v>
      </c>
    </row>
    <row r="20" spans="1:10" x14ac:dyDescent="0.25">
      <c r="A20" s="69" t="s">
        <v>276</v>
      </c>
      <c r="B20" s="49">
        <v>918598</v>
      </c>
      <c r="C20" s="13" t="s">
        <v>36</v>
      </c>
      <c r="D20" s="14">
        <v>12422.36</v>
      </c>
      <c r="E20" s="14"/>
      <c r="F20" s="15">
        <f t="shared" si="0"/>
        <v>-13675.579999989759</v>
      </c>
      <c r="G20" s="16" t="s">
        <v>56</v>
      </c>
      <c r="H20" s="17" t="s">
        <v>57</v>
      </c>
      <c r="I20" s="49">
        <v>21351</v>
      </c>
      <c r="J20" s="70" t="s">
        <v>223</v>
      </c>
    </row>
    <row r="21" spans="1:10" x14ac:dyDescent="0.25">
      <c r="A21" s="69" t="s">
        <v>276</v>
      </c>
      <c r="B21" s="49">
        <v>905521</v>
      </c>
      <c r="C21" s="13" t="s">
        <v>36</v>
      </c>
      <c r="D21" s="14">
        <v>1561.35</v>
      </c>
      <c r="E21" s="14"/>
      <c r="F21" s="15">
        <f t="shared" si="0"/>
        <v>-15236.929999989759</v>
      </c>
      <c r="G21" s="16" t="s">
        <v>38</v>
      </c>
      <c r="H21" s="17" t="s">
        <v>252</v>
      </c>
      <c r="I21" s="49">
        <v>148769</v>
      </c>
      <c r="J21" s="70" t="s">
        <v>223</v>
      </c>
    </row>
    <row r="22" spans="1:10" x14ac:dyDescent="0.25">
      <c r="A22" s="69" t="s">
        <v>276</v>
      </c>
      <c r="B22" s="49">
        <v>916885</v>
      </c>
      <c r="C22" s="13" t="s">
        <v>36</v>
      </c>
      <c r="D22" s="14">
        <v>497.08</v>
      </c>
      <c r="E22" s="14"/>
      <c r="F22" s="15">
        <f t="shared" si="0"/>
        <v>-15734.009999989759</v>
      </c>
      <c r="G22" s="16" t="s">
        <v>41</v>
      </c>
      <c r="H22" s="17" t="s">
        <v>42</v>
      </c>
      <c r="I22" s="49">
        <v>726</v>
      </c>
      <c r="J22" s="70" t="s">
        <v>225</v>
      </c>
    </row>
    <row r="23" spans="1:10" x14ac:dyDescent="0.25">
      <c r="A23" s="69" t="s">
        <v>276</v>
      </c>
      <c r="B23" s="49">
        <v>902455</v>
      </c>
      <c r="C23" s="13" t="s">
        <v>36</v>
      </c>
      <c r="D23" s="14">
        <v>694.68</v>
      </c>
      <c r="E23" s="14"/>
      <c r="F23" s="15">
        <f t="shared" si="0"/>
        <v>-16428.689999989758</v>
      </c>
      <c r="G23" s="16" t="s">
        <v>38</v>
      </c>
      <c r="H23" s="17" t="s">
        <v>214</v>
      </c>
      <c r="I23" s="49">
        <v>12612</v>
      </c>
      <c r="J23" s="70" t="s">
        <v>223</v>
      </c>
    </row>
    <row r="24" spans="1:10" x14ac:dyDescent="0.25">
      <c r="A24" s="69" t="s">
        <v>276</v>
      </c>
      <c r="B24" s="49">
        <v>917884</v>
      </c>
      <c r="C24" s="13" t="s">
        <v>36</v>
      </c>
      <c r="D24" s="14">
        <v>389.74</v>
      </c>
      <c r="E24" s="14"/>
      <c r="F24" s="15">
        <f t="shared" si="0"/>
        <v>-16818.429999989759</v>
      </c>
      <c r="G24" s="16" t="s">
        <v>38</v>
      </c>
      <c r="H24" s="17" t="s">
        <v>149</v>
      </c>
      <c r="I24" s="49">
        <v>661826</v>
      </c>
      <c r="J24" s="70" t="s">
        <v>225</v>
      </c>
    </row>
    <row r="25" spans="1:10" x14ac:dyDescent="0.25">
      <c r="A25" s="69" t="s">
        <v>276</v>
      </c>
      <c r="B25" s="49">
        <v>909493</v>
      </c>
      <c r="C25" s="13" t="s">
        <v>36</v>
      </c>
      <c r="D25" s="14">
        <v>1262.5</v>
      </c>
      <c r="E25" s="14"/>
      <c r="F25" s="15">
        <f t="shared" si="0"/>
        <v>-18080.929999989759</v>
      </c>
      <c r="G25" s="16" t="s">
        <v>38</v>
      </c>
      <c r="H25" s="17" t="s">
        <v>66</v>
      </c>
      <c r="I25" s="49">
        <v>292237</v>
      </c>
      <c r="J25" s="70" t="s">
        <v>223</v>
      </c>
    </row>
    <row r="26" spans="1:10" x14ac:dyDescent="0.25">
      <c r="A26" s="69" t="s">
        <v>276</v>
      </c>
      <c r="B26" s="49">
        <v>920601</v>
      </c>
      <c r="C26" s="13" t="s">
        <v>36</v>
      </c>
      <c r="D26" s="14">
        <v>919.13</v>
      </c>
      <c r="E26" s="14"/>
      <c r="F26" s="15">
        <f t="shared" si="0"/>
        <v>-19000.05999998976</v>
      </c>
      <c r="G26" s="16" t="s">
        <v>38</v>
      </c>
      <c r="H26" s="17" t="s">
        <v>186</v>
      </c>
      <c r="I26" s="49">
        <v>433064</v>
      </c>
      <c r="J26" s="70" t="s">
        <v>224</v>
      </c>
    </row>
    <row r="27" spans="1:10" x14ac:dyDescent="0.25">
      <c r="A27" s="69" t="s">
        <v>276</v>
      </c>
      <c r="B27" s="49">
        <v>919190</v>
      </c>
      <c r="C27" s="13" t="s">
        <v>36</v>
      </c>
      <c r="D27" s="14">
        <v>1126.02</v>
      </c>
      <c r="E27" s="14"/>
      <c r="F27" s="15">
        <f t="shared" si="0"/>
        <v>-20126.079999989761</v>
      </c>
      <c r="G27" s="16" t="s">
        <v>38</v>
      </c>
      <c r="H27" s="17" t="s">
        <v>283</v>
      </c>
      <c r="I27" s="49">
        <v>48818</v>
      </c>
      <c r="J27" s="70" t="s">
        <v>225</v>
      </c>
    </row>
    <row r="28" spans="1:10" x14ac:dyDescent="0.25">
      <c r="A28" s="69" t="s">
        <v>276</v>
      </c>
      <c r="B28" s="49">
        <v>903579</v>
      </c>
      <c r="C28" s="13" t="s">
        <v>36</v>
      </c>
      <c r="D28" s="14">
        <v>1853.05</v>
      </c>
      <c r="E28" s="14"/>
      <c r="F28" s="15">
        <f t="shared" si="0"/>
        <v>-21979.12999998976</v>
      </c>
      <c r="G28" s="16" t="s">
        <v>38</v>
      </c>
      <c r="H28" s="17" t="s">
        <v>65</v>
      </c>
      <c r="I28" s="49">
        <v>875488</v>
      </c>
      <c r="J28" s="70" t="s">
        <v>223</v>
      </c>
    </row>
    <row r="29" spans="1:10" x14ac:dyDescent="0.25">
      <c r="A29" s="69" t="s">
        <v>276</v>
      </c>
      <c r="B29" s="49">
        <v>898115</v>
      </c>
      <c r="C29" s="13" t="s">
        <v>36</v>
      </c>
      <c r="D29" s="14">
        <v>203</v>
      </c>
      <c r="E29" s="14"/>
      <c r="F29" s="15">
        <f t="shared" si="0"/>
        <v>-22182.12999998976</v>
      </c>
      <c r="G29" s="16" t="s">
        <v>67</v>
      </c>
      <c r="H29" s="17" t="s">
        <v>200</v>
      </c>
      <c r="I29" s="49">
        <v>9117</v>
      </c>
      <c r="J29" s="70" t="s">
        <v>222</v>
      </c>
    </row>
    <row r="30" spans="1:10" x14ac:dyDescent="0.25">
      <c r="A30" s="69" t="s">
        <v>276</v>
      </c>
      <c r="B30" s="49">
        <v>911597</v>
      </c>
      <c r="C30" s="13" t="s">
        <v>36</v>
      </c>
      <c r="D30" s="14">
        <v>278.07</v>
      </c>
      <c r="E30" s="14"/>
      <c r="F30" s="15">
        <f t="shared" si="0"/>
        <v>-22460.19999998976</v>
      </c>
      <c r="G30" s="16" t="s">
        <v>74</v>
      </c>
      <c r="H30" s="17" t="s">
        <v>148</v>
      </c>
      <c r="I30" s="49">
        <v>1496617</v>
      </c>
      <c r="J30" s="70" t="s">
        <v>284</v>
      </c>
    </row>
    <row r="31" spans="1:10" x14ac:dyDescent="0.25">
      <c r="A31" s="69" t="s">
        <v>276</v>
      </c>
      <c r="B31" s="49">
        <v>912168</v>
      </c>
      <c r="C31" s="13" t="s">
        <v>36</v>
      </c>
      <c r="D31" s="14">
        <v>36.9</v>
      </c>
      <c r="E31" s="14"/>
      <c r="F31" s="15">
        <f t="shared" si="0"/>
        <v>-22497.099999989761</v>
      </c>
      <c r="G31" s="16" t="s">
        <v>74</v>
      </c>
      <c r="H31" s="17" t="s">
        <v>148</v>
      </c>
      <c r="I31" s="49">
        <v>1496616</v>
      </c>
      <c r="J31" s="70" t="s">
        <v>284</v>
      </c>
    </row>
    <row r="32" spans="1:10" x14ac:dyDescent="0.25">
      <c r="A32" s="69" t="s">
        <v>276</v>
      </c>
      <c r="B32" s="49">
        <v>912168</v>
      </c>
      <c r="C32" s="13" t="s">
        <v>36</v>
      </c>
      <c r="D32" s="14">
        <v>152.76</v>
      </c>
      <c r="E32" s="14"/>
      <c r="F32" s="15">
        <f t="shared" si="0"/>
        <v>-22649.85999998976</v>
      </c>
      <c r="G32" s="16" t="s">
        <v>74</v>
      </c>
      <c r="H32" s="17" t="s">
        <v>168</v>
      </c>
      <c r="I32" s="49">
        <v>1597973</v>
      </c>
      <c r="J32" s="70" t="s">
        <v>260</v>
      </c>
    </row>
    <row r="33" spans="1:10" x14ac:dyDescent="0.25">
      <c r="A33" s="69" t="s">
        <v>276</v>
      </c>
      <c r="B33" s="49">
        <v>919753</v>
      </c>
      <c r="C33" s="13" t="s">
        <v>36</v>
      </c>
      <c r="D33" s="14">
        <v>600</v>
      </c>
      <c r="E33" s="14"/>
      <c r="F33" s="15">
        <f t="shared" si="0"/>
        <v>-23249.85999998976</v>
      </c>
      <c r="G33" s="16" t="s">
        <v>44</v>
      </c>
      <c r="H33" s="17" t="s">
        <v>72</v>
      </c>
      <c r="I33" s="49">
        <v>7015</v>
      </c>
      <c r="J33" s="70" t="s">
        <v>266</v>
      </c>
    </row>
    <row r="34" spans="1:10" x14ac:dyDescent="0.25">
      <c r="A34" s="69" t="s">
        <v>276</v>
      </c>
      <c r="B34" s="49">
        <v>913288</v>
      </c>
      <c r="C34" s="13" t="s">
        <v>36</v>
      </c>
      <c r="D34" s="14">
        <v>3339.6</v>
      </c>
      <c r="E34" s="14"/>
      <c r="F34" s="15">
        <f t="shared" si="0"/>
        <v>-26589.459999989758</v>
      </c>
      <c r="G34" s="16" t="s">
        <v>38</v>
      </c>
      <c r="H34" s="17" t="s">
        <v>285</v>
      </c>
      <c r="I34" s="49">
        <v>14567</v>
      </c>
      <c r="J34" s="70" t="s">
        <v>225</v>
      </c>
    </row>
    <row r="35" spans="1:10" x14ac:dyDescent="0.25">
      <c r="A35" s="69" t="s">
        <v>276</v>
      </c>
      <c r="B35" s="49">
        <v>910767</v>
      </c>
      <c r="C35" s="13" t="s">
        <v>36</v>
      </c>
      <c r="D35" s="14">
        <v>1417.5</v>
      </c>
      <c r="E35" s="14"/>
      <c r="F35" s="15">
        <f t="shared" si="0"/>
        <v>-28006.959999989758</v>
      </c>
      <c r="G35" s="16" t="s">
        <v>40</v>
      </c>
      <c r="H35" s="17" t="s">
        <v>81</v>
      </c>
      <c r="I35" s="49">
        <v>31686</v>
      </c>
      <c r="J35" s="70" t="s">
        <v>251</v>
      </c>
    </row>
    <row r="36" spans="1:10" x14ac:dyDescent="0.25">
      <c r="A36" s="69" t="s">
        <v>276</v>
      </c>
      <c r="B36" s="49">
        <v>161347</v>
      </c>
      <c r="C36" s="13" t="s">
        <v>210</v>
      </c>
      <c r="D36" s="14"/>
      <c r="E36" s="14">
        <v>31000</v>
      </c>
      <c r="F36" s="15">
        <f t="shared" si="0"/>
        <v>2993.0400000102418</v>
      </c>
      <c r="G36" s="16" t="s">
        <v>118</v>
      </c>
      <c r="H36" s="17"/>
      <c r="I36" s="49"/>
      <c r="J36" s="70"/>
    </row>
    <row r="37" spans="1:10" x14ac:dyDescent="0.25">
      <c r="A37" s="69" t="s">
        <v>276</v>
      </c>
      <c r="B37" s="49">
        <v>161600</v>
      </c>
      <c r="C37" s="13" t="s">
        <v>14</v>
      </c>
      <c r="D37" s="14"/>
      <c r="E37" s="14">
        <v>1900</v>
      </c>
      <c r="F37" s="15">
        <f t="shared" si="0"/>
        <v>4893.0400000102418</v>
      </c>
      <c r="G37" s="16" t="s">
        <v>23</v>
      </c>
      <c r="H37" s="17"/>
      <c r="I37" s="49"/>
      <c r="J37" s="70"/>
    </row>
    <row r="38" spans="1:10" x14ac:dyDescent="0.25">
      <c r="A38" s="69" t="s">
        <v>276</v>
      </c>
      <c r="B38" s="49">
        <v>912637</v>
      </c>
      <c r="C38" s="13" t="s">
        <v>36</v>
      </c>
      <c r="D38" s="14">
        <v>1060.55</v>
      </c>
      <c r="E38" s="14"/>
      <c r="F38" s="15">
        <f t="shared" si="0"/>
        <v>3832.4900000102416</v>
      </c>
      <c r="G38" s="16" t="s">
        <v>38</v>
      </c>
      <c r="H38" s="17" t="s">
        <v>286</v>
      </c>
      <c r="I38" s="49">
        <v>136331</v>
      </c>
      <c r="J38" s="70" t="s">
        <v>223</v>
      </c>
    </row>
    <row r="39" spans="1:10" x14ac:dyDescent="0.25">
      <c r="A39" s="69" t="s">
        <v>276</v>
      </c>
      <c r="B39" s="49">
        <v>900988</v>
      </c>
      <c r="C39" s="13" t="s">
        <v>36</v>
      </c>
      <c r="D39" s="14">
        <v>704.91</v>
      </c>
      <c r="E39" s="14"/>
      <c r="F39" s="15">
        <f t="shared" si="0"/>
        <v>3127.5800000102417</v>
      </c>
      <c r="G39" s="16" t="s">
        <v>38</v>
      </c>
      <c r="H39" s="17" t="s">
        <v>43</v>
      </c>
      <c r="I39" s="49">
        <v>163682</v>
      </c>
      <c r="J39" s="70" t="s">
        <v>223</v>
      </c>
    </row>
    <row r="40" spans="1:10" x14ac:dyDescent="0.25">
      <c r="A40" s="69" t="s">
        <v>276</v>
      </c>
      <c r="B40" s="49">
        <v>917380</v>
      </c>
      <c r="C40" s="13" t="s">
        <v>36</v>
      </c>
      <c r="D40" s="14">
        <v>1260</v>
      </c>
      <c r="E40" s="14"/>
      <c r="F40" s="15">
        <f t="shared" si="0"/>
        <v>1867.5800000102417</v>
      </c>
      <c r="G40" s="16" t="s">
        <v>38</v>
      </c>
      <c r="H40" s="17" t="s">
        <v>195</v>
      </c>
      <c r="I40" s="49">
        <v>866843</v>
      </c>
      <c r="J40" s="70" t="s">
        <v>225</v>
      </c>
    </row>
    <row r="41" spans="1:10" x14ac:dyDescent="0.25">
      <c r="A41" s="69" t="s">
        <v>276</v>
      </c>
      <c r="B41" s="49">
        <v>910039</v>
      </c>
      <c r="C41" s="13" t="s">
        <v>36</v>
      </c>
      <c r="D41" s="14">
        <v>514.79999999999995</v>
      </c>
      <c r="E41" s="14"/>
      <c r="F41" s="15">
        <f t="shared" si="0"/>
        <v>1352.7800000102418</v>
      </c>
      <c r="G41" s="16" t="s">
        <v>38</v>
      </c>
      <c r="H41" s="17" t="s">
        <v>287</v>
      </c>
      <c r="I41" s="49">
        <v>206302</v>
      </c>
      <c r="J41" s="70" t="s">
        <v>223</v>
      </c>
    </row>
    <row r="42" spans="1:10" x14ac:dyDescent="0.25">
      <c r="A42" s="69" t="s">
        <v>288</v>
      </c>
      <c r="B42" s="49">
        <v>361089</v>
      </c>
      <c r="C42" s="13" t="s">
        <v>36</v>
      </c>
      <c r="D42" s="14">
        <v>387.2</v>
      </c>
      <c r="E42" s="14"/>
      <c r="F42" s="15">
        <f t="shared" si="0"/>
        <v>965.58000001024175</v>
      </c>
      <c r="G42" s="16" t="s">
        <v>38</v>
      </c>
      <c r="H42" s="17" t="s">
        <v>66</v>
      </c>
      <c r="I42" s="49">
        <v>285513</v>
      </c>
      <c r="J42" s="70" t="s">
        <v>224</v>
      </c>
    </row>
    <row r="43" spans="1:10" x14ac:dyDescent="0.25">
      <c r="A43" s="69" t="s">
        <v>288</v>
      </c>
      <c r="B43" s="49">
        <v>359165</v>
      </c>
      <c r="C43" s="13" t="s">
        <v>36</v>
      </c>
      <c r="D43" s="14">
        <v>222.52</v>
      </c>
      <c r="E43" s="14"/>
      <c r="F43" s="15">
        <f t="shared" si="0"/>
        <v>743.06000001024177</v>
      </c>
      <c r="G43" s="16" t="s">
        <v>38</v>
      </c>
      <c r="H43" s="17" t="s">
        <v>66</v>
      </c>
      <c r="I43" s="49">
        <v>285540</v>
      </c>
      <c r="J43" s="70" t="s">
        <v>224</v>
      </c>
    </row>
    <row r="44" spans="1:10" x14ac:dyDescent="0.25">
      <c r="A44" s="69" t="s">
        <v>288</v>
      </c>
      <c r="B44" s="49">
        <v>359689</v>
      </c>
      <c r="C44" s="13" t="s">
        <v>36</v>
      </c>
      <c r="D44" s="14">
        <v>1667.17</v>
      </c>
      <c r="E44" s="14"/>
      <c r="F44" s="15">
        <f t="shared" si="0"/>
        <v>-924.10999998975831</v>
      </c>
      <c r="G44" s="16" t="s">
        <v>38</v>
      </c>
      <c r="H44" s="17" t="s">
        <v>171</v>
      </c>
      <c r="I44" s="49">
        <v>381477</v>
      </c>
      <c r="J44" s="70" t="s">
        <v>224</v>
      </c>
    </row>
    <row r="45" spans="1:10" x14ac:dyDescent="0.25">
      <c r="A45" s="69" t="s">
        <v>288</v>
      </c>
      <c r="B45" s="49">
        <v>359931</v>
      </c>
      <c r="C45" s="13" t="s">
        <v>36</v>
      </c>
      <c r="D45" s="14">
        <v>1316.16</v>
      </c>
      <c r="E45" s="14"/>
      <c r="F45" s="15">
        <f t="shared" si="0"/>
        <v>-2240.2699999897586</v>
      </c>
      <c r="G45" s="16" t="s">
        <v>38</v>
      </c>
      <c r="H45" s="17" t="s">
        <v>43</v>
      </c>
      <c r="I45" s="49">
        <v>161075</v>
      </c>
      <c r="J45" s="70" t="s">
        <v>224</v>
      </c>
    </row>
    <row r="46" spans="1:10" x14ac:dyDescent="0.25">
      <c r="A46" s="69" t="s">
        <v>288</v>
      </c>
      <c r="B46" s="49">
        <v>358867</v>
      </c>
      <c r="C46" s="13" t="s">
        <v>36</v>
      </c>
      <c r="D46" s="14">
        <v>505.16</v>
      </c>
      <c r="E46" s="14"/>
      <c r="F46" s="15">
        <f t="shared" si="0"/>
        <v>-2745.4299999897585</v>
      </c>
      <c r="G46" s="16" t="s">
        <v>38</v>
      </c>
      <c r="H46" s="17" t="s">
        <v>43</v>
      </c>
      <c r="I46" s="49">
        <v>161072</v>
      </c>
      <c r="J46" s="70" t="s">
        <v>224</v>
      </c>
    </row>
    <row r="47" spans="1:10" x14ac:dyDescent="0.25">
      <c r="A47" s="69" t="s">
        <v>288</v>
      </c>
      <c r="B47" s="49">
        <v>171521</v>
      </c>
      <c r="C47" s="13" t="s">
        <v>14</v>
      </c>
      <c r="D47" s="14"/>
      <c r="E47" s="14">
        <v>8000</v>
      </c>
      <c r="F47" s="15">
        <f t="shared" si="0"/>
        <v>5254.5700000102415</v>
      </c>
      <c r="G47" s="16" t="s">
        <v>118</v>
      </c>
      <c r="H47" s="17"/>
      <c r="I47" s="49"/>
      <c r="J47" s="70"/>
    </row>
    <row r="48" spans="1:10" x14ac:dyDescent="0.25">
      <c r="A48" s="69" t="s">
        <v>288</v>
      </c>
      <c r="B48" s="49">
        <v>361348</v>
      </c>
      <c r="C48" s="13" t="s">
        <v>36</v>
      </c>
      <c r="D48" s="14">
        <v>1125.72</v>
      </c>
      <c r="E48" s="14"/>
      <c r="F48" s="15">
        <f t="shared" si="0"/>
        <v>4128.8500000102413</v>
      </c>
      <c r="G48" s="16" t="s">
        <v>55</v>
      </c>
      <c r="H48" s="17" t="s">
        <v>199</v>
      </c>
      <c r="I48" s="49">
        <v>779086</v>
      </c>
      <c r="J48" s="70" t="s">
        <v>221</v>
      </c>
    </row>
    <row r="49" spans="1:10" x14ac:dyDescent="0.25">
      <c r="A49" s="69" t="s">
        <v>288</v>
      </c>
      <c r="B49" s="49">
        <v>361982</v>
      </c>
      <c r="C49" s="13" t="s">
        <v>36</v>
      </c>
      <c r="D49" s="14">
        <v>125</v>
      </c>
      <c r="E49" s="14"/>
      <c r="F49" s="15">
        <f t="shared" si="0"/>
        <v>4003.8500000102413</v>
      </c>
      <c r="G49" s="16" t="s">
        <v>52</v>
      </c>
      <c r="H49" s="17" t="s">
        <v>289</v>
      </c>
      <c r="I49" s="49">
        <v>36934</v>
      </c>
      <c r="J49" s="70" t="s">
        <v>236</v>
      </c>
    </row>
    <row r="50" spans="1:10" x14ac:dyDescent="0.25">
      <c r="A50" s="69" t="s">
        <v>288</v>
      </c>
      <c r="B50" s="49">
        <v>361555</v>
      </c>
      <c r="C50" s="13" t="s">
        <v>36</v>
      </c>
      <c r="D50" s="14">
        <v>870</v>
      </c>
      <c r="E50" s="14"/>
      <c r="F50" s="15">
        <f t="shared" si="0"/>
        <v>3133.8500000102413</v>
      </c>
      <c r="G50" s="16" t="s">
        <v>55</v>
      </c>
      <c r="H50" s="17" t="s">
        <v>290</v>
      </c>
      <c r="I50" s="49">
        <v>2722</v>
      </c>
      <c r="J50" s="70" t="s">
        <v>225</v>
      </c>
    </row>
    <row r="51" spans="1:10" x14ac:dyDescent="0.25">
      <c r="A51" s="69" t="s">
        <v>288</v>
      </c>
      <c r="B51" s="49">
        <v>362230</v>
      </c>
      <c r="C51" s="13" t="s">
        <v>36</v>
      </c>
      <c r="D51" s="14">
        <v>782.77</v>
      </c>
      <c r="E51" s="14"/>
      <c r="F51" s="15">
        <f t="shared" si="0"/>
        <v>2351.0800000102413</v>
      </c>
      <c r="G51" s="16" t="s">
        <v>38</v>
      </c>
      <c r="H51" s="17" t="s">
        <v>238</v>
      </c>
      <c r="I51" s="49">
        <v>842091</v>
      </c>
      <c r="J51" s="70" t="s">
        <v>239</v>
      </c>
    </row>
    <row r="52" spans="1:10" x14ac:dyDescent="0.25">
      <c r="A52" s="69" t="s">
        <v>288</v>
      </c>
      <c r="B52" s="49">
        <v>362718</v>
      </c>
      <c r="C52" s="13" t="s">
        <v>36</v>
      </c>
      <c r="D52" s="14">
        <v>957</v>
      </c>
      <c r="E52" s="14"/>
      <c r="F52" s="15">
        <f t="shared" si="0"/>
        <v>1394.0800000102413</v>
      </c>
      <c r="G52" s="16" t="s">
        <v>60</v>
      </c>
      <c r="H52" s="17" t="s">
        <v>291</v>
      </c>
      <c r="I52" s="49">
        <v>44927</v>
      </c>
      <c r="J52" s="70" t="s">
        <v>215</v>
      </c>
    </row>
    <row r="53" spans="1:10" x14ac:dyDescent="0.25">
      <c r="A53" s="69" t="s">
        <v>288</v>
      </c>
      <c r="B53" s="49">
        <v>360176</v>
      </c>
      <c r="C53" s="13" t="s">
        <v>36</v>
      </c>
      <c r="D53" s="14">
        <v>876</v>
      </c>
      <c r="E53" s="14"/>
      <c r="F53" s="15">
        <f t="shared" si="0"/>
        <v>518.08000001024129</v>
      </c>
      <c r="G53" s="16" t="s">
        <v>38</v>
      </c>
      <c r="H53" s="17" t="s">
        <v>247</v>
      </c>
      <c r="I53" s="49">
        <v>698</v>
      </c>
      <c r="J53" s="70" t="s">
        <v>224</v>
      </c>
    </row>
    <row r="54" spans="1:10" x14ac:dyDescent="0.25">
      <c r="A54" s="69" t="s">
        <v>292</v>
      </c>
      <c r="B54" s="49">
        <v>258890</v>
      </c>
      <c r="C54" s="13" t="s">
        <v>36</v>
      </c>
      <c r="D54" s="14">
        <v>113.32</v>
      </c>
      <c r="E54" s="14"/>
      <c r="F54" s="15">
        <f t="shared" si="0"/>
        <v>404.7600000102413</v>
      </c>
      <c r="G54" s="16" t="s">
        <v>38</v>
      </c>
      <c r="H54" s="17" t="s">
        <v>49</v>
      </c>
      <c r="I54" s="49">
        <v>3486690</v>
      </c>
      <c r="J54" s="70" t="s">
        <v>225</v>
      </c>
    </row>
    <row r="55" spans="1:10" x14ac:dyDescent="0.25">
      <c r="A55" s="69" t="s">
        <v>292</v>
      </c>
      <c r="B55" s="49">
        <v>257083</v>
      </c>
      <c r="C55" s="13" t="s">
        <v>36</v>
      </c>
      <c r="D55" s="14">
        <v>1548.75</v>
      </c>
      <c r="E55" s="14"/>
      <c r="F55" s="15">
        <f t="shared" si="0"/>
        <v>-1143.9899999897586</v>
      </c>
      <c r="G55" s="16" t="s">
        <v>38</v>
      </c>
      <c r="H55" s="17" t="s">
        <v>164</v>
      </c>
      <c r="I55" s="49">
        <v>191455</v>
      </c>
      <c r="J55" s="70" t="s">
        <v>225</v>
      </c>
    </row>
    <row r="56" spans="1:10" x14ac:dyDescent="0.25">
      <c r="A56" s="69" t="s">
        <v>292</v>
      </c>
      <c r="B56" s="49">
        <v>257268</v>
      </c>
      <c r="C56" s="13" t="s">
        <v>36</v>
      </c>
      <c r="D56" s="14">
        <v>4243.75</v>
      </c>
      <c r="E56" s="14"/>
      <c r="F56" s="15">
        <f t="shared" si="0"/>
        <v>-5387.7399999897589</v>
      </c>
      <c r="G56" s="16" t="s">
        <v>38</v>
      </c>
      <c r="H56" s="17" t="s">
        <v>255</v>
      </c>
      <c r="I56" s="49">
        <v>13027</v>
      </c>
      <c r="J56" s="70" t="s">
        <v>225</v>
      </c>
    </row>
    <row r="57" spans="1:10" x14ac:dyDescent="0.25">
      <c r="A57" s="69" t="s">
        <v>292</v>
      </c>
      <c r="B57" s="49">
        <v>181412</v>
      </c>
      <c r="C57" s="13" t="s">
        <v>144</v>
      </c>
      <c r="D57" s="14">
        <v>500</v>
      </c>
      <c r="E57" s="14"/>
      <c r="F57" s="15">
        <f t="shared" si="0"/>
        <v>-5887.7399999897589</v>
      </c>
      <c r="G57" s="16" t="s">
        <v>44</v>
      </c>
      <c r="H57" s="17" t="s">
        <v>293</v>
      </c>
      <c r="I57" s="49">
        <v>44</v>
      </c>
      <c r="J57" s="70" t="s">
        <v>225</v>
      </c>
    </row>
    <row r="58" spans="1:10" x14ac:dyDescent="0.25">
      <c r="A58" s="69" t="s">
        <v>292</v>
      </c>
      <c r="B58" s="49">
        <v>260007</v>
      </c>
      <c r="C58" s="13" t="s">
        <v>36</v>
      </c>
      <c r="D58" s="14">
        <v>1590.65</v>
      </c>
      <c r="E58" s="14"/>
      <c r="F58" s="15">
        <f t="shared" si="0"/>
        <v>-7478.3899999897585</v>
      </c>
      <c r="G58" s="16" t="s">
        <v>41</v>
      </c>
      <c r="H58" s="17" t="s">
        <v>42</v>
      </c>
      <c r="I58" s="49">
        <v>737</v>
      </c>
      <c r="J58" s="70" t="s">
        <v>239</v>
      </c>
    </row>
    <row r="59" spans="1:10" x14ac:dyDescent="0.25">
      <c r="A59" s="69" t="s">
        <v>292</v>
      </c>
      <c r="B59" s="49">
        <v>181545</v>
      </c>
      <c r="C59" s="13" t="s">
        <v>144</v>
      </c>
      <c r="D59" s="14">
        <v>1088.33</v>
      </c>
      <c r="E59" s="14"/>
      <c r="F59" s="15">
        <f t="shared" si="0"/>
        <v>-8566.7199999897584</v>
      </c>
      <c r="G59" s="16" t="s">
        <v>45</v>
      </c>
      <c r="H59" s="17" t="s">
        <v>82</v>
      </c>
      <c r="I59" s="49">
        <v>96</v>
      </c>
      <c r="J59" s="70" t="s">
        <v>270</v>
      </c>
    </row>
    <row r="60" spans="1:10" x14ac:dyDescent="0.25">
      <c r="A60" s="69" t="s">
        <v>292</v>
      </c>
      <c r="B60" s="49">
        <v>181547</v>
      </c>
      <c r="C60" s="13" t="s">
        <v>144</v>
      </c>
      <c r="D60" s="14">
        <v>2037.99</v>
      </c>
      <c r="E60" s="14"/>
      <c r="F60" s="15">
        <f t="shared" si="0"/>
        <v>-10604.709999989758</v>
      </c>
      <c r="G60" s="16" t="s">
        <v>45</v>
      </c>
      <c r="H60" s="17" t="s">
        <v>294</v>
      </c>
      <c r="I60" s="49">
        <v>1</v>
      </c>
      <c r="J60" s="70" t="s">
        <v>260</v>
      </c>
    </row>
    <row r="61" spans="1:10" x14ac:dyDescent="0.25">
      <c r="A61" s="69" t="s">
        <v>292</v>
      </c>
      <c r="B61" s="49">
        <v>181557</v>
      </c>
      <c r="C61" s="13" t="s">
        <v>144</v>
      </c>
      <c r="D61" s="14">
        <v>3935.04</v>
      </c>
      <c r="E61" s="14"/>
      <c r="F61" s="15">
        <f t="shared" si="0"/>
        <v>-14539.749999989759</v>
      </c>
      <c r="G61" s="16" t="s">
        <v>45</v>
      </c>
      <c r="H61" s="17" t="s">
        <v>295</v>
      </c>
      <c r="I61" s="49">
        <v>4</v>
      </c>
      <c r="J61" s="70" t="s">
        <v>284</v>
      </c>
    </row>
    <row r="62" spans="1:10" x14ac:dyDescent="0.25">
      <c r="A62" s="69" t="s">
        <v>292</v>
      </c>
      <c r="B62" s="49">
        <v>181642</v>
      </c>
      <c r="C62" s="13" t="s">
        <v>144</v>
      </c>
      <c r="D62" s="14">
        <v>4033.27</v>
      </c>
      <c r="E62" s="14"/>
      <c r="F62" s="15">
        <f t="shared" si="0"/>
        <v>-18573.01999998976</v>
      </c>
      <c r="G62" s="16" t="s">
        <v>45</v>
      </c>
      <c r="H62" s="17" t="s">
        <v>161</v>
      </c>
      <c r="I62" s="49">
        <v>43</v>
      </c>
      <c r="J62" s="70" t="s">
        <v>284</v>
      </c>
    </row>
    <row r="63" spans="1:10" x14ac:dyDescent="0.25">
      <c r="A63" s="69" t="s">
        <v>292</v>
      </c>
      <c r="B63" s="49">
        <v>181547</v>
      </c>
      <c r="C63" s="13" t="s">
        <v>144</v>
      </c>
      <c r="D63" s="14">
        <v>1045.72</v>
      </c>
      <c r="E63" s="14"/>
      <c r="F63" s="15">
        <f t="shared" si="0"/>
        <v>-19618.739999989761</v>
      </c>
      <c r="G63" s="16" t="s">
        <v>45</v>
      </c>
      <c r="H63" s="17" t="s">
        <v>83</v>
      </c>
      <c r="I63" s="49">
        <v>536</v>
      </c>
      <c r="J63" s="70" t="s">
        <v>260</v>
      </c>
    </row>
    <row r="64" spans="1:10" x14ac:dyDescent="0.25">
      <c r="A64" s="69" t="s">
        <v>292</v>
      </c>
      <c r="B64" s="49">
        <v>181645</v>
      </c>
      <c r="C64" s="13" t="s">
        <v>144</v>
      </c>
      <c r="D64" s="14">
        <v>7329.1</v>
      </c>
      <c r="E64" s="14"/>
      <c r="F64" s="15">
        <f t="shared" si="0"/>
        <v>-26947.839999989759</v>
      </c>
      <c r="G64" s="16" t="s">
        <v>45</v>
      </c>
      <c r="H64" s="17" t="s">
        <v>143</v>
      </c>
      <c r="I64" s="49">
        <v>81</v>
      </c>
      <c r="J64" s="70" t="s">
        <v>284</v>
      </c>
    </row>
    <row r="65" spans="1:10" x14ac:dyDescent="0.25">
      <c r="A65" s="69" t="s">
        <v>292</v>
      </c>
      <c r="B65" s="49">
        <v>181650</v>
      </c>
      <c r="C65" s="13" t="s">
        <v>144</v>
      </c>
      <c r="D65" s="14">
        <v>3559.11</v>
      </c>
      <c r="E65" s="14"/>
      <c r="F65" s="15">
        <f t="shared" si="0"/>
        <v>-30506.94999998976</v>
      </c>
      <c r="G65" s="16" t="s">
        <v>45</v>
      </c>
      <c r="H65" s="17" t="s">
        <v>228</v>
      </c>
      <c r="I65" s="49">
        <v>49</v>
      </c>
      <c r="J65" s="70" t="s">
        <v>260</v>
      </c>
    </row>
    <row r="66" spans="1:10" x14ac:dyDescent="0.25">
      <c r="A66" s="69" t="s">
        <v>292</v>
      </c>
      <c r="B66" s="49">
        <v>181651</v>
      </c>
      <c r="C66" s="13" t="s">
        <v>144</v>
      </c>
      <c r="D66" s="14">
        <v>23679.91</v>
      </c>
      <c r="E66" s="14"/>
      <c r="F66" s="15">
        <f t="shared" si="0"/>
        <v>-54186.859999989756</v>
      </c>
      <c r="G66" s="16" t="s">
        <v>45</v>
      </c>
      <c r="H66" s="17" t="s">
        <v>204</v>
      </c>
      <c r="I66" s="49">
        <v>9</v>
      </c>
      <c r="J66" s="70" t="s">
        <v>284</v>
      </c>
    </row>
    <row r="67" spans="1:10" x14ac:dyDescent="0.25">
      <c r="A67" s="69" t="s">
        <v>292</v>
      </c>
      <c r="B67" s="49">
        <v>181544</v>
      </c>
      <c r="C67" s="13" t="s">
        <v>144</v>
      </c>
      <c r="D67" s="14">
        <v>1332.44</v>
      </c>
      <c r="E67" s="14"/>
      <c r="F67" s="15">
        <f t="shared" si="0"/>
        <v>-55519.299999989758</v>
      </c>
      <c r="G67" s="16" t="s">
        <v>45</v>
      </c>
      <c r="H67" s="17" t="s">
        <v>229</v>
      </c>
      <c r="I67" s="49">
        <v>36</v>
      </c>
      <c r="J67" s="70" t="s">
        <v>284</v>
      </c>
    </row>
    <row r="68" spans="1:10" x14ac:dyDescent="0.25">
      <c r="A68" s="69" t="s">
        <v>292</v>
      </c>
      <c r="B68" s="49">
        <v>181550</v>
      </c>
      <c r="C68" s="13" t="s">
        <v>144</v>
      </c>
      <c r="D68" s="14">
        <v>5735.09</v>
      </c>
      <c r="E68" s="14"/>
      <c r="F68" s="15">
        <f t="shared" si="0"/>
        <v>-61254.389999989755</v>
      </c>
      <c r="G68" s="16" t="s">
        <v>45</v>
      </c>
      <c r="H68" s="17" t="s">
        <v>167</v>
      </c>
      <c r="I68" s="49">
        <v>41</v>
      </c>
      <c r="J68" s="70" t="s">
        <v>260</v>
      </c>
    </row>
    <row r="69" spans="1:10" x14ac:dyDescent="0.25">
      <c r="A69" s="69" t="s">
        <v>292</v>
      </c>
      <c r="B69" s="49">
        <v>181545</v>
      </c>
      <c r="C69" s="13" t="s">
        <v>144</v>
      </c>
      <c r="D69" s="14">
        <v>2465.9899999999998</v>
      </c>
      <c r="E69" s="14"/>
      <c r="F69" s="15">
        <f t="shared" si="0"/>
        <v>-63720.379999989753</v>
      </c>
      <c r="G69" s="16" t="s">
        <v>45</v>
      </c>
      <c r="H69" s="17" t="s">
        <v>193</v>
      </c>
      <c r="I69" s="49">
        <v>7</v>
      </c>
      <c r="J69" s="70" t="s">
        <v>260</v>
      </c>
    </row>
    <row r="70" spans="1:10" x14ac:dyDescent="0.25">
      <c r="A70" s="69" t="s">
        <v>292</v>
      </c>
      <c r="B70" s="49">
        <v>181627</v>
      </c>
      <c r="C70" s="13" t="s">
        <v>144</v>
      </c>
      <c r="D70" s="14">
        <v>9761.9500000000007</v>
      </c>
      <c r="E70" s="14"/>
      <c r="F70" s="15">
        <f t="shared" si="0"/>
        <v>-73482.329999989757</v>
      </c>
      <c r="G70" s="16" t="s">
        <v>45</v>
      </c>
      <c r="H70" s="17" t="s">
        <v>68</v>
      </c>
      <c r="I70" s="49">
        <v>185</v>
      </c>
      <c r="J70" s="70" t="s">
        <v>260</v>
      </c>
    </row>
    <row r="71" spans="1:10" x14ac:dyDescent="0.25">
      <c r="A71" s="69" t="s">
        <v>292</v>
      </c>
      <c r="B71" s="49">
        <v>181631</v>
      </c>
      <c r="C71" s="13" t="s">
        <v>144</v>
      </c>
      <c r="D71" s="14">
        <v>13877.78</v>
      </c>
      <c r="E71" s="14"/>
      <c r="F71" s="15">
        <f t="shared" si="0"/>
        <v>-87360.109999989756</v>
      </c>
      <c r="G71" s="16" t="s">
        <v>45</v>
      </c>
      <c r="H71" s="17" t="s">
        <v>70</v>
      </c>
      <c r="I71" s="49">
        <v>631</v>
      </c>
      <c r="J71" s="70" t="s">
        <v>284</v>
      </c>
    </row>
    <row r="72" spans="1:10" x14ac:dyDescent="0.25">
      <c r="A72" s="69" t="s">
        <v>292</v>
      </c>
      <c r="B72" s="49">
        <v>181646</v>
      </c>
      <c r="C72" s="13" t="s">
        <v>144</v>
      </c>
      <c r="D72" s="14">
        <v>5310.95</v>
      </c>
      <c r="E72" s="14"/>
      <c r="F72" s="15">
        <f t="shared" si="0"/>
        <v>-92671.059999989753</v>
      </c>
      <c r="G72" s="16" t="s">
        <v>45</v>
      </c>
      <c r="H72" s="17" t="s">
        <v>187</v>
      </c>
      <c r="I72" s="49">
        <v>76</v>
      </c>
      <c r="J72" s="70" t="s">
        <v>284</v>
      </c>
    </row>
    <row r="73" spans="1:10" x14ac:dyDescent="0.25">
      <c r="A73" s="69" t="s">
        <v>292</v>
      </c>
      <c r="B73" s="49">
        <v>181641</v>
      </c>
      <c r="C73" s="13" t="s">
        <v>144</v>
      </c>
      <c r="D73" s="14">
        <v>3287.56</v>
      </c>
      <c r="E73" s="14"/>
      <c r="F73" s="15">
        <f t="shared" si="0"/>
        <v>-95958.619999989751</v>
      </c>
      <c r="G73" s="16" t="s">
        <v>45</v>
      </c>
      <c r="H73" s="17" t="s">
        <v>178</v>
      </c>
      <c r="I73" s="49">
        <v>86</v>
      </c>
      <c r="J73" s="70" t="s">
        <v>284</v>
      </c>
    </row>
    <row r="74" spans="1:10" x14ac:dyDescent="0.25">
      <c r="A74" s="69" t="s">
        <v>292</v>
      </c>
      <c r="B74" s="49">
        <v>181543</v>
      </c>
      <c r="C74" s="13" t="s">
        <v>144</v>
      </c>
      <c r="D74" s="14">
        <v>677.57</v>
      </c>
      <c r="E74" s="14"/>
      <c r="F74" s="15">
        <f t="shared" ref="F74:F137" si="1">F73-D74+E74</f>
        <v>-96636.189999989758</v>
      </c>
      <c r="G74" s="16" t="s">
        <v>45</v>
      </c>
      <c r="H74" s="17" t="s">
        <v>156</v>
      </c>
      <c r="I74" s="49">
        <v>56</v>
      </c>
      <c r="J74" s="70" t="s">
        <v>284</v>
      </c>
    </row>
    <row r="75" spans="1:10" x14ac:dyDescent="0.25">
      <c r="A75" s="69" t="s">
        <v>292</v>
      </c>
      <c r="B75" s="49">
        <v>181652</v>
      </c>
      <c r="C75" s="13" t="s">
        <v>144</v>
      </c>
      <c r="D75" s="14">
        <v>4069.45</v>
      </c>
      <c r="E75" s="14"/>
      <c r="F75" s="15">
        <f t="shared" si="1"/>
        <v>-100705.63999998975</v>
      </c>
      <c r="G75" s="16" t="s">
        <v>45</v>
      </c>
      <c r="H75" s="17" t="s">
        <v>174</v>
      </c>
      <c r="I75" s="49">
        <v>49</v>
      </c>
      <c r="J75" s="70" t="s">
        <v>260</v>
      </c>
    </row>
    <row r="76" spans="1:10" x14ac:dyDescent="0.25">
      <c r="A76" s="69" t="s">
        <v>292</v>
      </c>
      <c r="B76" s="49">
        <v>181555</v>
      </c>
      <c r="C76" s="13" t="s">
        <v>144</v>
      </c>
      <c r="D76" s="14">
        <v>3924.71</v>
      </c>
      <c r="E76" s="14"/>
      <c r="F76" s="15">
        <f t="shared" si="1"/>
        <v>-104630.34999998976</v>
      </c>
      <c r="G76" s="16" t="s">
        <v>45</v>
      </c>
      <c r="H76" s="17" t="s">
        <v>135</v>
      </c>
      <c r="I76" s="49">
        <v>60</v>
      </c>
      <c r="J76" s="70" t="s">
        <v>284</v>
      </c>
    </row>
    <row r="77" spans="1:10" x14ac:dyDescent="0.25">
      <c r="A77" s="69" t="s">
        <v>292</v>
      </c>
      <c r="B77" s="49">
        <v>181555</v>
      </c>
      <c r="C77" s="13" t="s">
        <v>144</v>
      </c>
      <c r="D77" s="14">
        <v>3755.64</v>
      </c>
      <c r="E77" s="14"/>
      <c r="F77" s="15">
        <f t="shared" si="1"/>
        <v>-108385.98999998976</v>
      </c>
      <c r="G77" s="16" t="s">
        <v>45</v>
      </c>
      <c r="H77" s="17" t="s">
        <v>227</v>
      </c>
      <c r="I77" s="49">
        <v>165</v>
      </c>
      <c r="J77" s="70" t="s">
        <v>260</v>
      </c>
    </row>
    <row r="78" spans="1:10" x14ac:dyDescent="0.25">
      <c r="A78" s="69" t="s">
        <v>292</v>
      </c>
      <c r="B78" s="49">
        <v>181643</v>
      </c>
      <c r="C78" s="13" t="s">
        <v>144</v>
      </c>
      <c r="D78" s="14">
        <v>6911.7</v>
      </c>
      <c r="E78" s="14"/>
      <c r="F78" s="15">
        <f t="shared" si="1"/>
        <v>-115297.68999998976</v>
      </c>
      <c r="G78" s="16" t="s">
        <v>45</v>
      </c>
      <c r="H78" s="17" t="s">
        <v>151</v>
      </c>
      <c r="I78" s="49">
        <v>47</v>
      </c>
      <c r="J78" s="70" t="s">
        <v>260</v>
      </c>
    </row>
    <row r="79" spans="1:10" x14ac:dyDescent="0.25">
      <c r="A79" s="69" t="s">
        <v>292</v>
      </c>
      <c r="B79" s="49">
        <v>181643</v>
      </c>
      <c r="C79" s="13" t="s">
        <v>144</v>
      </c>
      <c r="D79" s="14">
        <v>6273.03</v>
      </c>
      <c r="E79" s="14"/>
      <c r="F79" s="15">
        <f t="shared" si="1"/>
        <v>-121570.71999998976</v>
      </c>
      <c r="G79" s="16" t="s">
        <v>45</v>
      </c>
      <c r="H79" s="17" t="s">
        <v>78</v>
      </c>
      <c r="I79" s="49">
        <v>41</v>
      </c>
      <c r="J79" s="70" t="s">
        <v>261</v>
      </c>
    </row>
    <row r="80" spans="1:10" x14ac:dyDescent="0.25">
      <c r="A80" s="69" t="s">
        <v>292</v>
      </c>
      <c r="B80" s="49">
        <v>181638</v>
      </c>
      <c r="C80" s="13" t="s">
        <v>144</v>
      </c>
      <c r="D80" s="14">
        <v>4103.3999999999996</v>
      </c>
      <c r="E80" s="14"/>
      <c r="F80" s="15">
        <f t="shared" si="1"/>
        <v>-125674.11999998975</v>
      </c>
      <c r="G80" s="16" t="s">
        <v>45</v>
      </c>
      <c r="H80" s="17" t="s">
        <v>75</v>
      </c>
      <c r="I80" s="49">
        <v>565</v>
      </c>
      <c r="J80" s="70" t="s">
        <v>260</v>
      </c>
    </row>
    <row r="81" spans="1:10" x14ac:dyDescent="0.25">
      <c r="A81" s="69" t="s">
        <v>292</v>
      </c>
      <c r="B81" s="49">
        <v>181653</v>
      </c>
      <c r="C81" s="13" t="s">
        <v>144</v>
      </c>
      <c r="D81" s="14">
        <v>3608.49</v>
      </c>
      <c r="E81" s="14"/>
      <c r="F81" s="15">
        <f t="shared" si="1"/>
        <v>-129282.60999998976</v>
      </c>
      <c r="G81" s="16" t="s">
        <v>45</v>
      </c>
      <c r="H81" s="17" t="s">
        <v>296</v>
      </c>
      <c r="I81" s="49">
        <v>1</v>
      </c>
      <c r="J81" s="70" t="s">
        <v>260</v>
      </c>
    </row>
    <row r="82" spans="1:10" x14ac:dyDescent="0.25">
      <c r="A82" s="69" t="s">
        <v>292</v>
      </c>
      <c r="B82" s="49">
        <v>181639</v>
      </c>
      <c r="C82" s="13" t="s">
        <v>144</v>
      </c>
      <c r="D82" s="14">
        <v>4227.71</v>
      </c>
      <c r="E82" s="14"/>
      <c r="F82" s="15">
        <f t="shared" si="1"/>
        <v>-133510.31999998976</v>
      </c>
      <c r="G82" s="16" t="s">
        <v>45</v>
      </c>
      <c r="H82" s="17" t="s">
        <v>69</v>
      </c>
      <c r="I82" s="49">
        <v>1807</v>
      </c>
      <c r="J82" s="70" t="s">
        <v>260</v>
      </c>
    </row>
    <row r="83" spans="1:10" x14ac:dyDescent="0.25">
      <c r="A83" s="69" t="s">
        <v>292</v>
      </c>
      <c r="B83" s="49">
        <v>181646</v>
      </c>
      <c r="C83" s="13" t="s">
        <v>144</v>
      </c>
      <c r="D83" s="14">
        <v>15000</v>
      </c>
      <c r="E83" s="14"/>
      <c r="F83" s="15">
        <f t="shared" si="1"/>
        <v>-148510.31999998976</v>
      </c>
      <c r="G83" s="16" t="s">
        <v>145</v>
      </c>
      <c r="H83" s="17" t="s">
        <v>231</v>
      </c>
      <c r="I83" s="49">
        <v>342</v>
      </c>
      <c r="J83" s="70" t="s">
        <v>261</v>
      </c>
    </row>
    <row r="84" spans="1:10" x14ac:dyDescent="0.25">
      <c r="A84" s="69" t="s">
        <v>292</v>
      </c>
      <c r="B84" s="49">
        <v>181610</v>
      </c>
      <c r="C84" s="13" t="s">
        <v>144</v>
      </c>
      <c r="D84" s="14">
        <v>12931.42</v>
      </c>
      <c r="E84" s="14"/>
      <c r="F84" s="15">
        <f t="shared" si="1"/>
        <v>-161441.73999998978</v>
      </c>
      <c r="G84" s="16" t="s">
        <v>45</v>
      </c>
      <c r="H84" s="17" t="s">
        <v>172</v>
      </c>
      <c r="I84" s="49">
        <v>42</v>
      </c>
      <c r="J84" s="70" t="s">
        <v>284</v>
      </c>
    </row>
    <row r="85" spans="1:10" x14ac:dyDescent="0.25">
      <c r="A85" s="69" t="s">
        <v>292</v>
      </c>
      <c r="B85" s="49">
        <v>181643</v>
      </c>
      <c r="C85" s="13" t="s">
        <v>144</v>
      </c>
      <c r="D85" s="14">
        <v>5244.25</v>
      </c>
      <c r="E85" s="14"/>
      <c r="F85" s="15">
        <f t="shared" si="1"/>
        <v>-166685.98999998978</v>
      </c>
      <c r="G85" s="16" t="s">
        <v>45</v>
      </c>
      <c r="H85" s="17" t="s">
        <v>159</v>
      </c>
      <c r="I85" s="49">
        <v>20</v>
      </c>
      <c r="J85" s="70" t="s">
        <v>260</v>
      </c>
    </row>
    <row r="86" spans="1:10" x14ac:dyDescent="0.25">
      <c r="A86" s="69" t="s">
        <v>292</v>
      </c>
      <c r="B86" s="49">
        <v>181556</v>
      </c>
      <c r="C86" s="13" t="s">
        <v>144</v>
      </c>
      <c r="D86" s="14">
        <v>5496.49</v>
      </c>
      <c r="E86" s="14"/>
      <c r="F86" s="15">
        <f t="shared" si="1"/>
        <v>-172182.47999998977</v>
      </c>
      <c r="G86" s="16" t="s">
        <v>45</v>
      </c>
      <c r="H86" s="17" t="s">
        <v>297</v>
      </c>
      <c r="I86" s="49">
        <v>2</v>
      </c>
      <c r="J86" s="70" t="s">
        <v>261</v>
      </c>
    </row>
    <row r="87" spans="1:10" x14ac:dyDescent="0.25">
      <c r="A87" s="69" t="s">
        <v>292</v>
      </c>
      <c r="B87" s="49">
        <v>181546</v>
      </c>
      <c r="C87" s="13" t="s">
        <v>144</v>
      </c>
      <c r="D87" s="14">
        <v>2061.83</v>
      </c>
      <c r="E87" s="14"/>
      <c r="F87" s="15">
        <f t="shared" si="1"/>
        <v>-174244.30999998975</v>
      </c>
      <c r="G87" s="16" t="s">
        <v>45</v>
      </c>
      <c r="H87" s="17" t="s">
        <v>298</v>
      </c>
      <c r="I87" s="49">
        <v>37</v>
      </c>
      <c r="J87" s="70" t="s">
        <v>261</v>
      </c>
    </row>
    <row r="88" spans="1:10" x14ac:dyDescent="0.25">
      <c r="A88" s="69" t="s">
        <v>292</v>
      </c>
      <c r="B88" s="49">
        <v>181651</v>
      </c>
      <c r="C88" s="13" t="s">
        <v>144</v>
      </c>
      <c r="D88" s="14">
        <v>19031.509999999998</v>
      </c>
      <c r="E88" s="14"/>
      <c r="F88" s="15">
        <f t="shared" si="1"/>
        <v>-193275.81999998976</v>
      </c>
      <c r="G88" s="16" t="s">
        <v>45</v>
      </c>
      <c r="H88" s="17" t="s">
        <v>143</v>
      </c>
      <c r="I88" s="49">
        <v>82</v>
      </c>
      <c r="J88" s="70" t="s">
        <v>260</v>
      </c>
    </row>
    <row r="89" spans="1:10" x14ac:dyDescent="0.25">
      <c r="A89" s="69" t="s">
        <v>292</v>
      </c>
      <c r="B89" s="49">
        <v>181609</v>
      </c>
      <c r="C89" s="13" t="s">
        <v>144</v>
      </c>
      <c r="D89" s="14">
        <v>6990.93</v>
      </c>
      <c r="E89" s="14"/>
      <c r="F89" s="15">
        <f t="shared" si="1"/>
        <v>-200266.74999998976</v>
      </c>
      <c r="G89" s="16" t="s">
        <v>45</v>
      </c>
      <c r="H89" s="17" t="s">
        <v>157</v>
      </c>
      <c r="I89" s="49">
        <v>38</v>
      </c>
      <c r="J89" s="70" t="s">
        <v>284</v>
      </c>
    </row>
    <row r="90" spans="1:10" x14ac:dyDescent="0.25">
      <c r="A90" s="69" t="s">
        <v>292</v>
      </c>
      <c r="B90" s="49">
        <v>181610</v>
      </c>
      <c r="C90" s="13" t="s">
        <v>144</v>
      </c>
      <c r="D90" s="14">
        <v>15065.54</v>
      </c>
      <c r="E90" s="14"/>
      <c r="F90" s="15">
        <f t="shared" si="1"/>
        <v>-215332.28999998976</v>
      </c>
      <c r="G90" s="16" t="s">
        <v>45</v>
      </c>
      <c r="H90" s="17" t="s">
        <v>226</v>
      </c>
      <c r="I90" s="49">
        <v>3</v>
      </c>
      <c r="J90" s="70" t="s">
        <v>261</v>
      </c>
    </row>
    <row r="91" spans="1:10" x14ac:dyDescent="0.25">
      <c r="A91" s="69" t="s">
        <v>292</v>
      </c>
      <c r="B91" s="49">
        <v>181545</v>
      </c>
      <c r="C91" s="13" t="s">
        <v>144</v>
      </c>
      <c r="D91" s="14">
        <v>1241.78</v>
      </c>
      <c r="E91" s="14"/>
      <c r="F91" s="15">
        <f t="shared" si="1"/>
        <v>-216574.06999998976</v>
      </c>
      <c r="G91" s="16" t="s">
        <v>45</v>
      </c>
      <c r="H91" s="17" t="s">
        <v>232</v>
      </c>
      <c r="I91" s="49">
        <v>26</v>
      </c>
      <c r="J91" s="70" t="s">
        <v>268</v>
      </c>
    </row>
    <row r="92" spans="1:10" x14ac:dyDescent="0.25">
      <c r="A92" s="69" t="s">
        <v>292</v>
      </c>
      <c r="B92" s="49">
        <v>181630</v>
      </c>
      <c r="C92" s="13" t="s">
        <v>144</v>
      </c>
      <c r="D92" s="14">
        <v>19421.54</v>
      </c>
      <c r="E92" s="14"/>
      <c r="F92" s="15">
        <f t="shared" si="1"/>
        <v>-235995.60999998977</v>
      </c>
      <c r="G92" s="16" t="s">
        <v>45</v>
      </c>
      <c r="H92" s="17" t="s">
        <v>173</v>
      </c>
      <c r="I92" s="49">
        <v>35</v>
      </c>
      <c r="J92" s="70" t="s">
        <v>284</v>
      </c>
    </row>
    <row r="93" spans="1:10" x14ac:dyDescent="0.25">
      <c r="A93" s="69" t="s">
        <v>292</v>
      </c>
      <c r="B93" s="49">
        <v>181650</v>
      </c>
      <c r="C93" s="13" t="s">
        <v>144</v>
      </c>
      <c r="D93" s="14">
        <v>5739.86</v>
      </c>
      <c r="E93" s="14"/>
      <c r="F93" s="15">
        <f t="shared" si="1"/>
        <v>-241735.46999998976</v>
      </c>
      <c r="G93" s="16" t="s">
        <v>45</v>
      </c>
      <c r="H93" s="17" t="s">
        <v>185</v>
      </c>
      <c r="I93" s="49">
        <v>31</v>
      </c>
      <c r="J93" s="70" t="s">
        <v>260</v>
      </c>
    </row>
    <row r="94" spans="1:10" x14ac:dyDescent="0.25">
      <c r="A94" s="69" t="s">
        <v>292</v>
      </c>
      <c r="B94" s="49">
        <v>181642</v>
      </c>
      <c r="C94" s="13" t="s">
        <v>144</v>
      </c>
      <c r="D94" s="14">
        <v>3210.08</v>
      </c>
      <c r="E94" s="14"/>
      <c r="F94" s="15">
        <f t="shared" si="1"/>
        <v>-244945.54999998974</v>
      </c>
      <c r="G94" s="16" t="s">
        <v>45</v>
      </c>
      <c r="H94" s="17" t="s">
        <v>299</v>
      </c>
      <c r="I94" s="49">
        <v>1</v>
      </c>
      <c r="J94" s="70" t="s">
        <v>284</v>
      </c>
    </row>
    <row r="95" spans="1:10" x14ac:dyDescent="0.25">
      <c r="A95" s="69" t="s">
        <v>292</v>
      </c>
      <c r="B95" s="49">
        <v>181546</v>
      </c>
      <c r="C95" s="13" t="s">
        <v>144</v>
      </c>
      <c r="D95" s="14">
        <v>2096.08</v>
      </c>
      <c r="E95" s="14"/>
      <c r="F95" s="15">
        <f t="shared" si="1"/>
        <v>-247041.62999998973</v>
      </c>
      <c r="G95" s="16" t="s">
        <v>45</v>
      </c>
      <c r="H95" s="17" t="s">
        <v>162</v>
      </c>
      <c r="I95" s="49">
        <v>27</v>
      </c>
      <c r="J95" s="70" t="s">
        <v>260</v>
      </c>
    </row>
    <row r="96" spans="1:10" x14ac:dyDescent="0.25">
      <c r="A96" s="69" t="s">
        <v>292</v>
      </c>
      <c r="B96" s="49">
        <v>181548</v>
      </c>
      <c r="C96" s="13" t="s">
        <v>144</v>
      </c>
      <c r="D96" s="14">
        <v>1329.56</v>
      </c>
      <c r="E96" s="14"/>
      <c r="F96" s="15">
        <f t="shared" si="1"/>
        <v>-248371.18999998973</v>
      </c>
      <c r="G96" s="16" t="s">
        <v>45</v>
      </c>
      <c r="H96" s="17" t="s">
        <v>177</v>
      </c>
      <c r="I96" s="49">
        <v>10</v>
      </c>
      <c r="J96" s="70" t="s">
        <v>260</v>
      </c>
    </row>
    <row r="97" spans="1:10" x14ac:dyDescent="0.25">
      <c r="A97" s="69" t="s">
        <v>292</v>
      </c>
      <c r="B97" s="49">
        <v>181627</v>
      </c>
      <c r="C97" s="13" t="s">
        <v>144</v>
      </c>
      <c r="D97" s="14">
        <v>9825.81</v>
      </c>
      <c r="E97" s="14"/>
      <c r="F97" s="15">
        <f t="shared" si="1"/>
        <v>-258196.99999998973</v>
      </c>
      <c r="G97" s="16" t="s">
        <v>45</v>
      </c>
      <c r="H97" s="17" t="s">
        <v>140</v>
      </c>
      <c r="I97" s="49">
        <v>1</v>
      </c>
      <c r="J97" s="70" t="s">
        <v>260</v>
      </c>
    </row>
    <row r="98" spans="1:10" x14ac:dyDescent="0.25">
      <c r="A98" s="69" t="s">
        <v>292</v>
      </c>
      <c r="B98" s="49">
        <v>181549</v>
      </c>
      <c r="C98" s="13" t="s">
        <v>144</v>
      </c>
      <c r="D98" s="14">
        <v>1431.19</v>
      </c>
      <c r="E98" s="14"/>
      <c r="F98" s="15">
        <f t="shared" si="1"/>
        <v>-259628.18999998973</v>
      </c>
      <c r="G98" s="16" t="s">
        <v>45</v>
      </c>
      <c r="H98" s="17" t="s">
        <v>190</v>
      </c>
      <c r="I98" s="49">
        <v>6</v>
      </c>
      <c r="J98" s="70" t="s">
        <v>284</v>
      </c>
    </row>
    <row r="99" spans="1:10" x14ac:dyDescent="0.25">
      <c r="A99" s="69" t="s">
        <v>292</v>
      </c>
      <c r="B99" s="49">
        <v>181534</v>
      </c>
      <c r="C99" s="13" t="s">
        <v>53</v>
      </c>
      <c r="D99" s="14">
        <v>150.18</v>
      </c>
      <c r="E99" s="14"/>
      <c r="F99" s="15">
        <f t="shared" si="1"/>
        <v>-259778.36999998972</v>
      </c>
      <c r="G99" s="16" t="s">
        <v>45</v>
      </c>
      <c r="H99" s="17" t="s">
        <v>152</v>
      </c>
      <c r="I99" s="49">
        <v>4460</v>
      </c>
      <c r="J99" s="70" t="s">
        <v>273</v>
      </c>
    </row>
    <row r="100" spans="1:10" x14ac:dyDescent="0.25">
      <c r="A100" s="69" t="s">
        <v>292</v>
      </c>
      <c r="B100" s="49">
        <v>181640</v>
      </c>
      <c r="C100" s="13" t="s">
        <v>144</v>
      </c>
      <c r="D100" s="14">
        <v>7515.83</v>
      </c>
      <c r="E100" s="14"/>
      <c r="F100" s="15">
        <f t="shared" si="1"/>
        <v>-267294.19999998971</v>
      </c>
      <c r="G100" s="16" t="s">
        <v>45</v>
      </c>
      <c r="H100" s="17" t="s">
        <v>150</v>
      </c>
      <c r="I100" s="49">
        <v>30</v>
      </c>
      <c r="J100" s="70" t="s">
        <v>260</v>
      </c>
    </row>
    <row r="101" spans="1:10" x14ac:dyDescent="0.25">
      <c r="A101" s="69" t="s">
        <v>292</v>
      </c>
      <c r="B101" s="49">
        <v>181646</v>
      </c>
      <c r="C101" s="13" t="s">
        <v>144</v>
      </c>
      <c r="D101" s="14">
        <v>15007.6</v>
      </c>
      <c r="E101" s="14"/>
      <c r="F101" s="15">
        <f t="shared" si="1"/>
        <v>-282301.79999998969</v>
      </c>
      <c r="G101" s="16" t="s">
        <v>45</v>
      </c>
      <c r="H101" s="17" t="s">
        <v>175</v>
      </c>
      <c r="I101" s="49">
        <v>161</v>
      </c>
      <c r="J101" s="70" t="s">
        <v>263</v>
      </c>
    </row>
    <row r="102" spans="1:10" x14ac:dyDescent="0.25">
      <c r="A102" s="69" t="s">
        <v>292</v>
      </c>
      <c r="B102" s="49">
        <v>181639</v>
      </c>
      <c r="C102" s="13" t="s">
        <v>144</v>
      </c>
      <c r="D102" s="14">
        <v>8710.81</v>
      </c>
      <c r="E102" s="14"/>
      <c r="F102" s="15">
        <f t="shared" si="1"/>
        <v>-291012.60999998968</v>
      </c>
      <c r="G102" s="16" t="s">
        <v>45</v>
      </c>
      <c r="H102" s="17" t="s">
        <v>147</v>
      </c>
      <c r="I102" s="49">
        <v>76</v>
      </c>
      <c r="J102" s="70" t="s">
        <v>260</v>
      </c>
    </row>
    <row r="103" spans="1:10" x14ac:dyDescent="0.25">
      <c r="A103" s="69" t="s">
        <v>292</v>
      </c>
      <c r="B103" s="49">
        <v>181653</v>
      </c>
      <c r="C103" s="13" t="s">
        <v>144</v>
      </c>
      <c r="D103" s="14">
        <v>5909.4</v>
      </c>
      <c r="E103" s="14"/>
      <c r="F103" s="15">
        <f t="shared" si="1"/>
        <v>-296922.00999998971</v>
      </c>
      <c r="G103" s="16" t="s">
        <v>45</v>
      </c>
      <c r="H103" s="17" t="s">
        <v>141</v>
      </c>
      <c r="I103" s="49">
        <v>131</v>
      </c>
      <c r="J103" s="70" t="s">
        <v>284</v>
      </c>
    </row>
    <row r="104" spans="1:10" x14ac:dyDescent="0.25">
      <c r="A104" s="69" t="s">
        <v>292</v>
      </c>
      <c r="B104" s="49">
        <v>181537</v>
      </c>
      <c r="C104" s="13" t="s">
        <v>144</v>
      </c>
      <c r="D104" s="14">
        <v>2636.33</v>
      </c>
      <c r="E104" s="14"/>
      <c r="F104" s="15">
        <f t="shared" si="1"/>
        <v>-299558.33999998972</v>
      </c>
      <c r="G104" s="16" t="s">
        <v>45</v>
      </c>
      <c r="H104" s="17" t="s">
        <v>191</v>
      </c>
      <c r="I104" s="49">
        <v>14</v>
      </c>
      <c r="J104" s="70" t="s">
        <v>284</v>
      </c>
    </row>
    <row r="105" spans="1:10" x14ac:dyDescent="0.25">
      <c r="A105" s="69" t="s">
        <v>292</v>
      </c>
      <c r="B105" s="49">
        <v>181652</v>
      </c>
      <c r="C105" s="13" t="s">
        <v>144</v>
      </c>
      <c r="D105" s="14">
        <v>8457.99</v>
      </c>
      <c r="E105" s="14"/>
      <c r="F105" s="15">
        <f t="shared" si="1"/>
        <v>-308016.32999998971</v>
      </c>
      <c r="G105" s="16" t="s">
        <v>45</v>
      </c>
      <c r="H105" s="17" t="s">
        <v>48</v>
      </c>
      <c r="I105" s="49">
        <v>77</v>
      </c>
      <c r="J105" s="70" t="s">
        <v>284</v>
      </c>
    </row>
    <row r="106" spans="1:10" x14ac:dyDescent="0.25">
      <c r="A106" s="69" t="s">
        <v>292</v>
      </c>
      <c r="B106" s="49">
        <v>181650</v>
      </c>
      <c r="C106" s="13" t="s">
        <v>144</v>
      </c>
      <c r="D106" s="14">
        <v>14174.63</v>
      </c>
      <c r="E106" s="14"/>
      <c r="F106" s="15">
        <f t="shared" si="1"/>
        <v>-322190.95999998972</v>
      </c>
      <c r="G106" s="16" t="s">
        <v>45</v>
      </c>
      <c r="H106" s="17" t="s">
        <v>80</v>
      </c>
      <c r="I106" s="49">
        <v>33</v>
      </c>
      <c r="J106" s="70" t="s">
        <v>284</v>
      </c>
    </row>
    <row r="107" spans="1:10" x14ac:dyDescent="0.25">
      <c r="A107" s="69" t="s">
        <v>292</v>
      </c>
      <c r="B107" s="49">
        <v>181652</v>
      </c>
      <c r="C107" s="13" t="s">
        <v>144</v>
      </c>
      <c r="D107" s="14">
        <v>4724.26</v>
      </c>
      <c r="E107" s="14"/>
      <c r="F107" s="15">
        <f t="shared" si="1"/>
        <v>-326915.21999998973</v>
      </c>
      <c r="G107" s="16" t="s">
        <v>45</v>
      </c>
      <c r="H107" s="17" t="s">
        <v>202</v>
      </c>
      <c r="I107" s="49">
        <v>17</v>
      </c>
      <c r="J107" s="70" t="s">
        <v>284</v>
      </c>
    </row>
    <row r="108" spans="1:10" x14ac:dyDescent="0.25">
      <c r="A108" s="69" t="s">
        <v>292</v>
      </c>
      <c r="B108" s="49">
        <v>181548</v>
      </c>
      <c r="C108" s="13" t="s">
        <v>144</v>
      </c>
      <c r="D108" s="14">
        <v>1822.36</v>
      </c>
      <c r="E108" s="14"/>
      <c r="F108" s="15">
        <f t="shared" si="1"/>
        <v>-328737.57999998971</v>
      </c>
      <c r="G108" s="16" t="s">
        <v>45</v>
      </c>
      <c r="H108" s="17" t="s">
        <v>153</v>
      </c>
      <c r="I108" s="49">
        <v>12</v>
      </c>
      <c r="J108" s="70" t="s">
        <v>284</v>
      </c>
    </row>
    <row r="109" spans="1:10" x14ac:dyDescent="0.25">
      <c r="A109" s="69" t="s">
        <v>292</v>
      </c>
      <c r="B109" s="49">
        <v>181638</v>
      </c>
      <c r="C109" s="13" t="s">
        <v>144</v>
      </c>
      <c r="D109" s="14">
        <v>17941.55</v>
      </c>
      <c r="E109" s="14"/>
      <c r="F109" s="15">
        <f t="shared" si="1"/>
        <v>-346679.1299999897</v>
      </c>
      <c r="G109" s="16" t="s">
        <v>45</v>
      </c>
      <c r="H109" s="17" t="s">
        <v>160</v>
      </c>
      <c r="I109" s="49">
        <v>18</v>
      </c>
      <c r="J109" s="70" t="s">
        <v>284</v>
      </c>
    </row>
    <row r="110" spans="1:10" x14ac:dyDescent="0.25">
      <c r="A110" s="69" t="s">
        <v>292</v>
      </c>
      <c r="B110" s="49">
        <v>181647</v>
      </c>
      <c r="C110" s="13" t="s">
        <v>144</v>
      </c>
      <c r="D110" s="14">
        <v>3218.51</v>
      </c>
      <c r="E110" s="14"/>
      <c r="F110" s="15">
        <f t="shared" si="1"/>
        <v>-349897.63999998971</v>
      </c>
      <c r="G110" s="16" t="s">
        <v>45</v>
      </c>
      <c r="H110" s="17" t="s">
        <v>300</v>
      </c>
      <c r="I110" s="49">
        <v>59</v>
      </c>
      <c r="J110" s="70" t="s">
        <v>263</v>
      </c>
    </row>
    <row r="111" spans="1:10" x14ac:dyDescent="0.25">
      <c r="A111" s="69" t="s">
        <v>292</v>
      </c>
      <c r="B111" s="49">
        <v>181548</v>
      </c>
      <c r="C111" s="13" t="s">
        <v>144</v>
      </c>
      <c r="D111" s="14">
        <v>2655.16</v>
      </c>
      <c r="E111" s="14"/>
      <c r="F111" s="15">
        <f t="shared" si="1"/>
        <v>-352552.79999998969</v>
      </c>
      <c r="G111" s="16" t="s">
        <v>45</v>
      </c>
      <c r="H111" s="17" t="s">
        <v>230</v>
      </c>
      <c r="I111" s="49">
        <v>21</v>
      </c>
      <c r="J111" s="70" t="s">
        <v>284</v>
      </c>
    </row>
    <row r="112" spans="1:10" x14ac:dyDescent="0.25">
      <c r="A112" s="69" t="s">
        <v>292</v>
      </c>
      <c r="B112" s="49">
        <v>181644</v>
      </c>
      <c r="C112" s="13" t="s">
        <v>144</v>
      </c>
      <c r="D112" s="14">
        <v>9638.9599999999991</v>
      </c>
      <c r="E112" s="14"/>
      <c r="F112" s="15">
        <f t="shared" si="1"/>
        <v>-362191.75999998971</v>
      </c>
      <c r="G112" s="16" t="s">
        <v>45</v>
      </c>
      <c r="H112" s="17" t="s">
        <v>76</v>
      </c>
      <c r="I112" s="49">
        <v>40</v>
      </c>
      <c r="J112" s="70" t="s">
        <v>284</v>
      </c>
    </row>
    <row r="113" spans="1:10" x14ac:dyDescent="0.25">
      <c r="A113" s="69" t="s">
        <v>292</v>
      </c>
      <c r="B113" s="49">
        <v>181628</v>
      </c>
      <c r="C113" s="13" t="s">
        <v>144</v>
      </c>
      <c r="D113" s="14">
        <v>16862.73</v>
      </c>
      <c r="E113" s="14"/>
      <c r="F113" s="15">
        <f t="shared" si="1"/>
        <v>-379054.48999998969</v>
      </c>
      <c r="G113" s="16" t="s">
        <v>45</v>
      </c>
      <c r="H113" s="17" t="s">
        <v>158</v>
      </c>
      <c r="I113" s="49">
        <v>15</v>
      </c>
      <c r="J113" s="70" t="s">
        <v>284</v>
      </c>
    </row>
    <row r="114" spans="1:10" x14ac:dyDescent="0.25">
      <c r="A114" s="69" t="s">
        <v>292</v>
      </c>
      <c r="B114" s="49">
        <v>181649</v>
      </c>
      <c r="C114" s="13" t="s">
        <v>144</v>
      </c>
      <c r="D114" s="14">
        <v>6788.22</v>
      </c>
      <c r="E114" s="14"/>
      <c r="F114" s="15">
        <f t="shared" si="1"/>
        <v>-385842.70999998966</v>
      </c>
      <c r="G114" s="16" t="s">
        <v>45</v>
      </c>
      <c r="H114" s="17" t="s">
        <v>189</v>
      </c>
      <c r="I114" s="49">
        <v>24</v>
      </c>
      <c r="J114" s="70" t="s">
        <v>284</v>
      </c>
    </row>
    <row r="115" spans="1:10" x14ac:dyDescent="0.25">
      <c r="A115" s="69" t="s">
        <v>292</v>
      </c>
      <c r="B115" s="49">
        <v>181543</v>
      </c>
      <c r="C115" s="13" t="s">
        <v>144</v>
      </c>
      <c r="D115" s="14">
        <v>746.44</v>
      </c>
      <c r="E115" s="14"/>
      <c r="F115" s="15">
        <f t="shared" si="1"/>
        <v>-386589.14999998966</v>
      </c>
      <c r="G115" s="16" t="s">
        <v>45</v>
      </c>
      <c r="H115" s="17" t="s">
        <v>235</v>
      </c>
      <c r="I115" s="49">
        <v>73</v>
      </c>
      <c r="J115" s="70" t="s">
        <v>284</v>
      </c>
    </row>
    <row r="116" spans="1:10" x14ac:dyDescent="0.25">
      <c r="A116" s="69" t="s">
        <v>292</v>
      </c>
      <c r="B116" s="49">
        <v>181557</v>
      </c>
      <c r="C116" s="13" t="s">
        <v>144</v>
      </c>
      <c r="D116" s="14">
        <v>10690.44</v>
      </c>
      <c r="E116" s="14"/>
      <c r="F116" s="15">
        <f t="shared" si="1"/>
        <v>-397279.58999998966</v>
      </c>
      <c r="G116" s="16" t="s">
        <v>45</v>
      </c>
      <c r="H116" s="17" t="s">
        <v>176</v>
      </c>
      <c r="I116" s="49">
        <v>32</v>
      </c>
      <c r="J116" s="70" t="s">
        <v>260</v>
      </c>
    </row>
    <row r="117" spans="1:10" x14ac:dyDescent="0.25">
      <c r="A117" s="69" t="s">
        <v>292</v>
      </c>
      <c r="B117" s="49">
        <v>181649</v>
      </c>
      <c r="C117" s="13" t="s">
        <v>144</v>
      </c>
      <c r="D117" s="14">
        <v>10021.4</v>
      </c>
      <c r="E117" s="14"/>
      <c r="F117" s="15">
        <f t="shared" si="1"/>
        <v>-407300.98999998969</v>
      </c>
      <c r="G117" s="16" t="s">
        <v>45</v>
      </c>
      <c r="H117" s="17" t="s">
        <v>301</v>
      </c>
      <c r="I117" s="49">
        <v>12</v>
      </c>
      <c r="J117" s="70" t="s">
        <v>284</v>
      </c>
    </row>
    <row r="118" spans="1:10" x14ac:dyDescent="0.25">
      <c r="A118" s="69" t="s">
        <v>292</v>
      </c>
      <c r="B118" s="49">
        <v>181549</v>
      </c>
      <c r="C118" s="13" t="s">
        <v>144</v>
      </c>
      <c r="D118" s="14">
        <v>4497.04</v>
      </c>
      <c r="E118" s="14"/>
      <c r="F118" s="15">
        <f t="shared" si="1"/>
        <v>-411798.02999998967</v>
      </c>
      <c r="G118" s="16" t="s">
        <v>45</v>
      </c>
      <c r="H118" s="17" t="s">
        <v>79</v>
      </c>
      <c r="I118" s="49">
        <v>5</v>
      </c>
      <c r="J118" s="70" t="s">
        <v>269</v>
      </c>
    </row>
    <row r="119" spans="1:10" x14ac:dyDescent="0.25">
      <c r="A119" s="69" t="s">
        <v>292</v>
      </c>
      <c r="B119" s="49">
        <v>1</v>
      </c>
      <c r="C119" s="13" t="s">
        <v>46</v>
      </c>
      <c r="D119" s="14"/>
      <c r="E119" s="14">
        <v>370000</v>
      </c>
      <c r="F119" s="15">
        <f t="shared" si="1"/>
        <v>-41798.029999989667</v>
      </c>
      <c r="G119" s="16" t="s">
        <v>47</v>
      </c>
      <c r="H119" s="17"/>
      <c r="I119" s="49"/>
      <c r="J119" s="70"/>
    </row>
    <row r="120" spans="1:10" x14ac:dyDescent="0.25">
      <c r="A120" s="69" t="s">
        <v>292</v>
      </c>
      <c r="B120" s="49">
        <v>181502</v>
      </c>
      <c r="C120" s="13" t="s">
        <v>210</v>
      </c>
      <c r="D120" s="14"/>
      <c r="E120" s="14">
        <v>45000</v>
      </c>
      <c r="F120" s="15">
        <f t="shared" si="1"/>
        <v>3201.970000010333</v>
      </c>
      <c r="G120" s="16" t="s">
        <v>118</v>
      </c>
      <c r="H120" s="17"/>
      <c r="I120" s="49"/>
      <c r="J120" s="70"/>
    </row>
    <row r="121" spans="1:10" x14ac:dyDescent="0.25">
      <c r="A121" s="69" t="s">
        <v>292</v>
      </c>
      <c r="B121" s="49">
        <v>259048</v>
      </c>
      <c r="C121" s="13" t="s">
        <v>36</v>
      </c>
      <c r="D121" s="14">
        <v>896.9</v>
      </c>
      <c r="E121" s="14"/>
      <c r="F121" s="15">
        <f t="shared" si="1"/>
        <v>2305.0700000103329</v>
      </c>
      <c r="G121" s="16" t="s">
        <v>38</v>
      </c>
      <c r="H121" s="17" t="s">
        <v>233</v>
      </c>
      <c r="I121" s="49">
        <v>54718</v>
      </c>
      <c r="J121" s="70" t="s">
        <v>225</v>
      </c>
    </row>
    <row r="122" spans="1:10" x14ac:dyDescent="0.25">
      <c r="A122" s="69" t="s">
        <v>292</v>
      </c>
      <c r="B122" s="49">
        <v>259270</v>
      </c>
      <c r="C122" s="13" t="s">
        <v>36</v>
      </c>
      <c r="D122" s="14">
        <v>298.25</v>
      </c>
      <c r="E122" s="14"/>
      <c r="F122" s="15">
        <f t="shared" si="1"/>
        <v>2006.8200000103329</v>
      </c>
      <c r="G122" s="16" t="s">
        <v>41</v>
      </c>
      <c r="H122" s="17" t="s">
        <v>42</v>
      </c>
      <c r="I122" s="49">
        <v>645</v>
      </c>
      <c r="J122" s="70" t="s">
        <v>239</v>
      </c>
    </row>
    <row r="123" spans="1:10" x14ac:dyDescent="0.25">
      <c r="A123" s="69" t="s">
        <v>302</v>
      </c>
      <c r="B123" s="49">
        <v>210481</v>
      </c>
      <c r="C123" s="13" t="s">
        <v>36</v>
      </c>
      <c r="D123" s="14">
        <v>1354.3</v>
      </c>
      <c r="E123" s="14"/>
      <c r="F123" s="15">
        <f t="shared" si="1"/>
        <v>652.52000001033298</v>
      </c>
      <c r="G123" s="16" t="s">
        <v>38</v>
      </c>
      <c r="H123" s="17" t="s">
        <v>169</v>
      </c>
      <c r="I123" s="49">
        <v>317434</v>
      </c>
      <c r="J123" s="70" t="s">
        <v>236</v>
      </c>
    </row>
    <row r="124" spans="1:10" x14ac:dyDescent="0.25">
      <c r="A124" s="69" t="s">
        <v>302</v>
      </c>
      <c r="B124" s="49">
        <v>211148</v>
      </c>
      <c r="C124" s="13" t="s">
        <v>36</v>
      </c>
      <c r="D124" s="14">
        <v>1220.8800000000001</v>
      </c>
      <c r="E124" s="14"/>
      <c r="F124" s="15">
        <f t="shared" si="1"/>
        <v>-568.35999998966713</v>
      </c>
      <c r="G124" s="16" t="s">
        <v>38</v>
      </c>
      <c r="H124" s="17" t="s">
        <v>49</v>
      </c>
      <c r="I124" s="49">
        <v>3488196</v>
      </c>
      <c r="J124" s="70" t="s">
        <v>236</v>
      </c>
    </row>
    <row r="125" spans="1:10" x14ac:dyDescent="0.25">
      <c r="A125" s="69" t="s">
        <v>302</v>
      </c>
      <c r="B125" s="49">
        <v>211434</v>
      </c>
      <c r="C125" s="13" t="s">
        <v>36</v>
      </c>
      <c r="D125" s="14">
        <v>210</v>
      </c>
      <c r="E125" s="14"/>
      <c r="F125" s="15">
        <f t="shared" si="1"/>
        <v>-778.35999998966713</v>
      </c>
      <c r="G125" s="16" t="s">
        <v>38</v>
      </c>
      <c r="H125" s="17" t="s">
        <v>303</v>
      </c>
      <c r="I125" s="49">
        <v>19739</v>
      </c>
      <c r="J125" s="70" t="s">
        <v>242</v>
      </c>
    </row>
    <row r="126" spans="1:10" x14ac:dyDescent="0.25">
      <c r="A126" s="69" t="s">
        <v>302</v>
      </c>
      <c r="B126" s="49">
        <v>191122</v>
      </c>
      <c r="C126" s="13" t="s">
        <v>210</v>
      </c>
      <c r="D126" s="14"/>
      <c r="E126" s="14">
        <v>2000</v>
      </c>
      <c r="F126" s="15">
        <f t="shared" si="1"/>
        <v>1221.6400000103329</v>
      </c>
      <c r="G126" s="16" t="s">
        <v>118</v>
      </c>
      <c r="H126" s="17"/>
      <c r="I126" s="49"/>
      <c r="J126" s="70"/>
    </row>
    <row r="127" spans="1:10" x14ac:dyDescent="0.25">
      <c r="A127" s="69" t="s">
        <v>302</v>
      </c>
      <c r="B127" s="49">
        <v>211292</v>
      </c>
      <c r="C127" s="13" t="s">
        <v>36</v>
      </c>
      <c r="D127" s="14">
        <v>894.74</v>
      </c>
      <c r="E127" s="14"/>
      <c r="F127" s="15">
        <f t="shared" si="1"/>
        <v>326.90000001033286</v>
      </c>
      <c r="G127" s="16" t="s">
        <v>41</v>
      </c>
      <c r="H127" s="17" t="s">
        <v>42</v>
      </c>
      <c r="I127" s="49">
        <v>646</v>
      </c>
      <c r="J127" s="70" t="s">
        <v>242</v>
      </c>
    </row>
    <row r="128" spans="1:10" x14ac:dyDescent="0.25">
      <c r="A128" s="69" t="s">
        <v>302</v>
      </c>
      <c r="B128" s="49">
        <v>121659</v>
      </c>
      <c r="C128" s="13" t="s">
        <v>39</v>
      </c>
      <c r="D128" s="14">
        <v>126</v>
      </c>
      <c r="E128" s="14"/>
      <c r="F128" s="15">
        <f t="shared" si="1"/>
        <v>200.90000001033286</v>
      </c>
      <c r="G128" s="16" t="s">
        <v>108</v>
      </c>
      <c r="H128" s="17" t="s">
        <v>110</v>
      </c>
      <c r="I128" s="49">
        <v>73369198</v>
      </c>
      <c r="J128" s="70" t="s">
        <v>288</v>
      </c>
    </row>
    <row r="129" spans="1:10" x14ac:dyDescent="0.25">
      <c r="A129" s="69" t="s">
        <v>302</v>
      </c>
      <c r="B129" s="49">
        <v>1</v>
      </c>
      <c r="C129" s="13" t="s">
        <v>46</v>
      </c>
      <c r="D129" s="14"/>
      <c r="E129" s="14">
        <v>150000</v>
      </c>
      <c r="F129" s="15">
        <f t="shared" si="1"/>
        <v>150200.90000001033</v>
      </c>
      <c r="G129" s="16" t="s">
        <v>47</v>
      </c>
      <c r="H129" s="17"/>
      <c r="I129" s="49"/>
      <c r="J129" s="70"/>
    </row>
    <row r="130" spans="1:10" x14ac:dyDescent="0.25">
      <c r="A130" s="69" t="s">
        <v>302</v>
      </c>
      <c r="B130" s="49">
        <v>210097</v>
      </c>
      <c r="C130" s="13" t="s">
        <v>36</v>
      </c>
      <c r="D130" s="14">
        <v>560</v>
      </c>
      <c r="E130" s="14"/>
      <c r="F130" s="15">
        <f t="shared" si="1"/>
        <v>149640.90000001033</v>
      </c>
      <c r="G130" s="16" t="s">
        <v>38</v>
      </c>
      <c r="H130" s="17" t="s">
        <v>304</v>
      </c>
      <c r="I130" s="49">
        <v>1940</v>
      </c>
      <c r="J130" s="70" t="s">
        <v>236</v>
      </c>
    </row>
    <row r="131" spans="1:10" x14ac:dyDescent="0.25">
      <c r="A131" s="69" t="s">
        <v>305</v>
      </c>
      <c r="B131" s="49">
        <v>369318</v>
      </c>
      <c r="C131" s="13" t="s">
        <v>206</v>
      </c>
      <c r="D131" s="14">
        <v>1531.62</v>
      </c>
      <c r="E131" s="14"/>
      <c r="F131" s="15">
        <f t="shared" si="1"/>
        <v>148109.28000001033</v>
      </c>
      <c r="G131" s="16" t="s">
        <v>29</v>
      </c>
      <c r="H131" s="17" t="s">
        <v>196</v>
      </c>
      <c r="I131" s="49">
        <v>57014</v>
      </c>
      <c r="J131" s="70" t="s">
        <v>288</v>
      </c>
    </row>
    <row r="132" spans="1:10" x14ac:dyDescent="0.25">
      <c r="A132" s="69" t="s">
        <v>305</v>
      </c>
      <c r="B132" s="49">
        <v>320688</v>
      </c>
      <c r="C132" s="13" t="s">
        <v>36</v>
      </c>
      <c r="D132" s="14">
        <v>895.46</v>
      </c>
      <c r="E132" s="14"/>
      <c r="F132" s="15">
        <f t="shared" si="1"/>
        <v>147213.82000001034</v>
      </c>
      <c r="G132" s="16" t="s">
        <v>38</v>
      </c>
      <c r="H132" s="17" t="s">
        <v>306</v>
      </c>
      <c r="I132" s="49">
        <v>3689568</v>
      </c>
      <c r="J132" s="70" t="s">
        <v>239</v>
      </c>
    </row>
    <row r="133" spans="1:10" x14ac:dyDescent="0.25">
      <c r="A133" s="69" t="s">
        <v>305</v>
      </c>
      <c r="B133" s="49">
        <v>325283</v>
      </c>
      <c r="C133" s="13" t="s">
        <v>36</v>
      </c>
      <c r="D133" s="14">
        <v>957.31</v>
      </c>
      <c r="E133" s="14"/>
      <c r="F133" s="15">
        <f t="shared" si="1"/>
        <v>146256.51000001034</v>
      </c>
      <c r="G133" s="16" t="s">
        <v>40</v>
      </c>
      <c r="H133" s="17" t="s">
        <v>42</v>
      </c>
      <c r="I133" s="49">
        <v>91205258</v>
      </c>
      <c r="J133" s="70" t="s">
        <v>244</v>
      </c>
    </row>
    <row r="134" spans="1:10" x14ac:dyDescent="0.25">
      <c r="A134" s="69" t="s">
        <v>305</v>
      </c>
      <c r="B134" s="49">
        <v>323988</v>
      </c>
      <c r="C134" s="13" t="s">
        <v>36</v>
      </c>
      <c r="D134" s="14">
        <v>218.36</v>
      </c>
      <c r="E134" s="14"/>
      <c r="F134" s="15">
        <f t="shared" si="1"/>
        <v>146038.15000001036</v>
      </c>
      <c r="G134" s="16" t="s">
        <v>55</v>
      </c>
      <c r="H134" s="17" t="s">
        <v>274</v>
      </c>
      <c r="I134" s="49">
        <v>1450640</v>
      </c>
      <c r="J134" s="70" t="s">
        <v>223</v>
      </c>
    </row>
    <row r="135" spans="1:10" x14ac:dyDescent="0.25">
      <c r="A135" s="69" t="s">
        <v>305</v>
      </c>
      <c r="B135" s="49">
        <v>320971</v>
      </c>
      <c r="C135" s="13" t="s">
        <v>36</v>
      </c>
      <c r="D135" s="14">
        <v>673.5</v>
      </c>
      <c r="E135" s="14"/>
      <c r="F135" s="15">
        <f t="shared" si="1"/>
        <v>145364.65000001036</v>
      </c>
      <c r="G135" s="16" t="s">
        <v>67</v>
      </c>
      <c r="H135" s="17" t="s">
        <v>166</v>
      </c>
      <c r="I135" s="49">
        <v>539777</v>
      </c>
      <c r="J135" s="70" t="s">
        <v>239</v>
      </c>
    </row>
    <row r="136" spans="1:10" x14ac:dyDescent="0.25">
      <c r="A136" s="69" t="s">
        <v>305</v>
      </c>
      <c r="B136" s="49">
        <v>320410</v>
      </c>
      <c r="C136" s="13" t="s">
        <v>36</v>
      </c>
      <c r="D136" s="14">
        <v>1142.4000000000001</v>
      </c>
      <c r="E136" s="14"/>
      <c r="F136" s="15">
        <f t="shared" si="1"/>
        <v>144222.25000001036</v>
      </c>
      <c r="G136" s="16" t="s">
        <v>38</v>
      </c>
      <c r="H136" s="17" t="s">
        <v>307</v>
      </c>
      <c r="I136" s="49">
        <v>2346323</v>
      </c>
      <c r="J136" s="70" t="s">
        <v>223</v>
      </c>
    </row>
    <row r="137" spans="1:10" x14ac:dyDescent="0.25">
      <c r="A137" s="69" t="s">
        <v>305</v>
      </c>
      <c r="B137" s="49">
        <v>321768</v>
      </c>
      <c r="C137" s="13" t="s">
        <v>36</v>
      </c>
      <c r="D137" s="14">
        <v>521.15</v>
      </c>
      <c r="E137" s="14"/>
      <c r="F137" s="15">
        <f t="shared" si="1"/>
        <v>143701.10000001037</v>
      </c>
      <c r="G137" s="16" t="s">
        <v>107</v>
      </c>
      <c r="H137" s="17" t="s">
        <v>179</v>
      </c>
      <c r="I137" s="49">
        <v>3045110</v>
      </c>
      <c r="J137" s="70" t="s">
        <v>261</v>
      </c>
    </row>
    <row r="138" spans="1:10" x14ac:dyDescent="0.25">
      <c r="A138" s="69" t="s">
        <v>305</v>
      </c>
      <c r="B138" s="49">
        <v>321768</v>
      </c>
      <c r="C138" s="13" t="s">
        <v>36</v>
      </c>
      <c r="D138" s="14">
        <v>1242.58</v>
      </c>
      <c r="E138" s="14"/>
      <c r="F138" s="15">
        <f t="shared" ref="F138:F201" si="2">F137-D138+E138</f>
        <v>142458.52000001038</v>
      </c>
      <c r="G138" s="16" t="s">
        <v>107</v>
      </c>
      <c r="H138" s="17" t="s">
        <v>179</v>
      </c>
      <c r="I138" s="49">
        <v>583008</v>
      </c>
      <c r="J138" s="70" t="s">
        <v>261</v>
      </c>
    </row>
    <row r="139" spans="1:10" x14ac:dyDescent="0.25">
      <c r="A139" s="69" t="s">
        <v>305</v>
      </c>
      <c r="B139" s="49">
        <v>324606</v>
      </c>
      <c r="C139" s="13" t="s">
        <v>36</v>
      </c>
      <c r="D139" s="14">
        <v>795.32</v>
      </c>
      <c r="E139" s="14"/>
      <c r="F139" s="15">
        <f t="shared" si="2"/>
        <v>141663.20000001037</v>
      </c>
      <c r="G139" s="16" t="s">
        <v>41</v>
      </c>
      <c r="H139" s="17" t="s">
        <v>42</v>
      </c>
      <c r="I139" s="49">
        <v>755</v>
      </c>
      <c r="J139" s="70" t="s">
        <v>244</v>
      </c>
    </row>
    <row r="140" spans="1:10" x14ac:dyDescent="0.25">
      <c r="A140" s="69" t="s">
        <v>305</v>
      </c>
      <c r="B140" s="49">
        <v>321319</v>
      </c>
      <c r="C140" s="13" t="s">
        <v>36</v>
      </c>
      <c r="D140" s="14">
        <v>1120</v>
      </c>
      <c r="E140" s="14"/>
      <c r="F140" s="15">
        <f t="shared" si="2"/>
        <v>140543.20000001037</v>
      </c>
      <c r="G140" s="16" t="s">
        <v>62</v>
      </c>
      <c r="H140" s="17" t="s">
        <v>97</v>
      </c>
      <c r="I140" s="49">
        <v>169161</v>
      </c>
      <c r="J140" s="70" t="s">
        <v>261</v>
      </c>
    </row>
    <row r="141" spans="1:10" x14ac:dyDescent="0.25">
      <c r="A141" s="69" t="s">
        <v>305</v>
      </c>
      <c r="B141" s="49">
        <v>435203</v>
      </c>
      <c r="C141" s="13" t="s">
        <v>100</v>
      </c>
      <c r="D141" s="14">
        <v>686.55</v>
      </c>
      <c r="E141" s="14"/>
      <c r="F141" s="15">
        <f t="shared" si="2"/>
        <v>139856.65000001038</v>
      </c>
      <c r="G141" s="16" t="s">
        <v>74</v>
      </c>
      <c r="H141" s="17" t="s">
        <v>142</v>
      </c>
      <c r="I141" s="49">
        <v>77858395</v>
      </c>
      <c r="J141" s="70" t="s">
        <v>260</v>
      </c>
    </row>
    <row r="142" spans="1:10" x14ac:dyDescent="0.25">
      <c r="A142" s="69" t="s">
        <v>305</v>
      </c>
      <c r="B142" s="49">
        <v>320096</v>
      </c>
      <c r="C142" s="13" t="s">
        <v>36</v>
      </c>
      <c r="D142" s="14">
        <v>1164.72</v>
      </c>
      <c r="E142" s="14"/>
      <c r="F142" s="15">
        <f t="shared" si="2"/>
        <v>138691.93000001038</v>
      </c>
      <c r="G142" s="16" t="s">
        <v>38</v>
      </c>
      <c r="H142" s="17" t="s">
        <v>98</v>
      </c>
      <c r="I142" s="49">
        <v>354573</v>
      </c>
      <c r="J142" s="70" t="s">
        <v>223</v>
      </c>
    </row>
    <row r="143" spans="1:10" x14ac:dyDescent="0.25">
      <c r="A143" s="69" t="s">
        <v>305</v>
      </c>
      <c r="B143" s="49">
        <v>322489</v>
      </c>
      <c r="C143" s="13" t="s">
        <v>36</v>
      </c>
      <c r="D143" s="14">
        <v>700</v>
      </c>
      <c r="E143" s="14"/>
      <c r="F143" s="15">
        <f t="shared" si="2"/>
        <v>137991.93000001038</v>
      </c>
      <c r="G143" s="16" t="s">
        <v>55</v>
      </c>
      <c r="H143" s="17" t="s">
        <v>59</v>
      </c>
      <c r="I143" s="49">
        <v>50878</v>
      </c>
      <c r="J143" s="70" t="s">
        <v>244</v>
      </c>
    </row>
    <row r="144" spans="1:10" x14ac:dyDescent="0.25">
      <c r="A144" s="69" t="s">
        <v>305</v>
      </c>
      <c r="B144" s="49">
        <v>323630</v>
      </c>
      <c r="C144" s="13" t="s">
        <v>36</v>
      </c>
      <c r="D144" s="14">
        <v>740</v>
      </c>
      <c r="E144" s="14"/>
      <c r="F144" s="15">
        <f t="shared" si="2"/>
        <v>137251.93000001038</v>
      </c>
      <c r="G144" s="16" t="s">
        <v>102</v>
      </c>
      <c r="H144" s="17" t="s">
        <v>241</v>
      </c>
      <c r="I144" s="49">
        <v>78</v>
      </c>
      <c r="J144" s="70" t="s">
        <v>220</v>
      </c>
    </row>
    <row r="145" spans="1:10" x14ac:dyDescent="0.25">
      <c r="A145" s="69" t="s">
        <v>305</v>
      </c>
      <c r="B145" s="49">
        <v>324302</v>
      </c>
      <c r="C145" s="13" t="s">
        <v>36</v>
      </c>
      <c r="D145" s="14">
        <v>1355.38</v>
      </c>
      <c r="E145" s="14"/>
      <c r="F145" s="15">
        <f t="shared" si="2"/>
        <v>135896.55000001038</v>
      </c>
      <c r="G145" s="16" t="s">
        <v>38</v>
      </c>
      <c r="H145" s="17" t="s">
        <v>149</v>
      </c>
      <c r="I145" s="49">
        <v>450213</v>
      </c>
      <c r="J145" s="70" t="s">
        <v>223</v>
      </c>
    </row>
    <row r="146" spans="1:10" x14ac:dyDescent="0.25">
      <c r="A146" s="69" t="s">
        <v>305</v>
      </c>
      <c r="B146" s="49">
        <v>319318</v>
      </c>
      <c r="C146" s="13" t="s">
        <v>36</v>
      </c>
      <c r="D146" s="14">
        <v>1037.4000000000001</v>
      </c>
      <c r="E146" s="14"/>
      <c r="F146" s="15">
        <f t="shared" si="2"/>
        <v>134859.15000001038</v>
      </c>
      <c r="G146" s="16" t="s">
        <v>126</v>
      </c>
      <c r="H146" s="17" t="s">
        <v>240</v>
      </c>
      <c r="I146" s="49">
        <v>202266</v>
      </c>
      <c r="J146" s="70" t="s">
        <v>237</v>
      </c>
    </row>
    <row r="147" spans="1:10" x14ac:dyDescent="0.25">
      <c r="A147" s="69" t="s">
        <v>305</v>
      </c>
      <c r="B147" s="49">
        <v>319696</v>
      </c>
      <c r="C147" s="13" t="s">
        <v>36</v>
      </c>
      <c r="D147" s="14">
        <v>638.23</v>
      </c>
      <c r="E147" s="14"/>
      <c r="F147" s="15">
        <f t="shared" si="2"/>
        <v>134220.92000001037</v>
      </c>
      <c r="G147" s="16" t="s">
        <v>126</v>
      </c>
      <c r="H147" s="17" t="s">
        <v>240</v>
      </c>
      <c r="I147" s="49">
        <v>20631</v>
      </c>
      <c r="J147" s="70" t="s">
        <v>237</v>
      </c>
    </row>
    <row r="148" spans="1:10" x14ac:dyDescent="0.25">
      <c r="A148" s="69" t="s">
        <v>305</v>
      </c>
      <c r="B148" s="49">
        <v>323215</v>
      </c>
      <c r="C148" s="13" t="s">
        <v>36</v>
      </c>
      <c r="D148" s="14">
        <v>1610.46</v>
      </c>
      <c r="E148" s="14"/>
      <c r="F148" s="15">
        <f t="shared" si="2"/>
        <v>132610.46000001038</v>
      </c>
      <c r="G148" s="16" t="s">
        <v>38</v>
      </c>
      <c r="H148" s="17" t="s">
        <v>214</v>
      </c>
      <c r="I148" s="49">
        <v>12307</v>
      </c>
      <c r="J148" s="70" t="s">
        <v>220</v>
      </c>
    </row>
    <row r="149" spans="1:10" x14ac:dyDescent="0.25">
      <c r="A149" s="69" t="s">
        <v>305</v>
      </c>
      <c r="B149" s="49">
        <v>324895</v>
      </c>
      <c r="C149" s="13" t="s">
        <v>36</v>
      </c>
      <c r="D149" s="14">
        <v>502.89</v>
      </c>
      <c r="E149" s="14"/>
      <c r="F149" s="15">
        <f t="shared" si="2"/>
        <v>132107.57000001037</v>
      </c>
      <c r="G149" s="16" t="s">
        <v>111</v>
      </c>
      <c r="H149" s="17" t="s">
        <v>149</v>
      </c>
      <c r="I149" s="49">
        <v>452671</v>
      </c>
      <c r="J149" s="70" t="s">
        <v>244</v>
      </c>
    </row>
    <row r="150" spans="1:10" x14ac:dyDescent="0.25">
      <c r="A150" s="69" t="s">
        <v>305</v>
      </c>
      <c r="B150" s="49">
        <v>318304</v>
      </c>
      <c r="C150" s="13" t="s">
        <v>36</v>
      </c>
      <c r="D150" s="14">
        <v>1896.1</v>
      </c>
      <c r="E150" s="14"/>
      <c r="F150" s="15">
        <f t="shared" si="2"/>
        <v>130211.47000001036</v>
      </c>
      <c r="G150" s="16" t="s">
        <v>38</v>
      </c>
      <c r="H150" s="17" t="s">
        <v>65</v>
      </c>
      <c r="I150" s="49">
        <v>871877</v>
      </c>
      <c r="J150" s="70" t="s">
        <v>220</v>
      </c>
    </row>
    <row r="151" spans="1:10" x14ac:dyDescent="0.25">
      <c r="A151" s="69" t="s">
        <v>305</v>
      </c>
      <c r="B151" s="49">
        <v>82293</v>
      </c>
      <c r="C151" s="13" t="s">
        <v>154</v>
      </c>
      <c r="D151" s="14">
        <v>70</v>
      </c>
      <c r="E151" s="14"/>
      <c r="F151" s="15">
        <f t="shared" si="2"/>
        <v>130141.47000001036</v>
      </c>
      <c r="G151" s="16" t="s">
        <v>85</v>
      </c>
      <c r="H151" s="17" t="s">
        <v>86</v>
      </c>
      <c r="I151" s="49" t="s">
        <v>308</v>
      </c>
      <c r="J151" s="70" t="s">
        <v>209</v>
      </c>
    </row>
    <row r="152" spans="1:10" x14ac:dyDescent="0.25">
      <c r="A152" s="69" t="s">
        <v>305</v>
      </c>
      <c r="B152" s="49">
        <v>82513</v>
      </c>
      <c r="C152" s="13" t="s">
        <v>154</v>
      </c>
      <c r="D152" s="14">
        <v>1639.42</v>
      </c>
      <c r="E152" s="14"/>
      <c r="F152" s="15">
        <f t="shared" si="2"/>
        <v>128502.05000001036</v>
      </c>
      <c r="G152" s="16" t="s">
        <v>85</v>
      </c>
      <c r="H152" s="17" t="s">
        <v>87</v>
      </c>
      <c r="I152" s="49" t="s">
        <v>309</v>
      </c>
      <c r="J152" s="70" t="s">
        <v>223</v>
      </c>
    </row>
    <row r="153" spans="1:10" x14ac:dyDescent="0.25">
      <c r="A153" s="69" t="s">
        <v>305</v>
      </c>
      <c r="B153" s="49">
        <v>82163</v>
      </c>
      <c r="C153" s="13" t="s">
        <v>154</v>
      </c>
      <c r="D153" s="14">
        <v>149.04</v>
      </c>
      <c r="E153" s="14"/>
      <c r="F153" s="15">
        <f t="shared" si="2"/>
        <v>128353.01000001037</v>
      </c>
      <c r="G153" s="16" t="s">
        <v>92</v>
      </c>
      <c r="H153" s="17" t="s">
        <v>136</v>
      </c>
      <c r="I153" s="49" t="s">
        <v>309</v>
      </c>
      <c r="J153" s="70" t="s">
        <v>223</v>
      </c>
    </row>
    <row r="154" spans="1:10" x14ac:dyDescent="0.25">
      <c r="A154" s="69" t="s">
        <v>305</v>
      </c>
      <c r="B154" s="49">
        <v>82163</v>
      </c>
      <c r="C154" s="13" t="s">
        <v>154</v>
      </c>
      <c r="D154" s="14">
        <v>866.81</v>
      </c>
      <c r="E154" s="14"/>
      <c r="F154" s="15">
        <f t="shared" si="2"/>
        <v>127486.20000001037</v>
      </c>
      <c r="G154" s="16" t="s">
        <v>92</v>
      </c>
      <c r="H154" s="17" t="s">
        <v>93</v>
      </c>
      <c r="I154" s="49">
        <v>4859087</v>
      </c>
      <c r="J154" s="70" t="s">
        <v>273</v>
      </c>
    </row>
    <row r="155" spans="1:10" x14ac:dyDescent="0.25">
      <c r="A155" s="69" t="s">
        <v>305</v>
      </c>
      <c r="B155" s="49">
        <v>423032</v>
      </c>
      <c r="C155" s="13" t="s">
        <v>88</v>
      </c>
      <c r="D155" s="14">
        <v>3289.97</v>
      </c>
      <c r="E155" s="14"/>
      <c r="F155" s="15">
        <f t="shared" si="2"/>
        <v>124196.23000001037</v>
      </c>
      <c r="G155" s="16" t="s">
        <v>89</v>
      </c>
      <c r="H155" s="17" t="s">
        <v>163</v>
      </c>
      <c r="I155" s="49">
        <v>44927</v>
      </c>
      <c r="J155" s="70" t="s">
        <v>270</v>
      </c>
    </row>
    <row r="156" spans="1:10" x14ac:dyDescent="0.25">
      <c r="A156" s="69" t="s">
        <v>305</v>
      </c>
      <c r="B156" s="49">
        <v>422951</v>
      </c>
      <c r="C156" s="13" t="s">
        <v>88</v>
      </c>
      <c r="D156" s="14">
        <v>26885.45</v>
      </c>
      <c r="E156" s="14"/>
      <c r="F156" s="15">
        <f t="shared" si="2"/>
        <v>97310.780000010374</v>
      </c>
      <c r="G156" s="16" t="s">
        <v>89</v>
      </c>
      <c r="H156" s="17" t="s">
        <v>163</v>
      </c>
      <c r="I156" s="49" t="s">
        <v>310</v>
      </c>
      <c r="J156" s="70" t="s">
        <v>270</v>
      </c>
    </row>
    <row r="157" spans="1:10" x14ac:dyDescent="0.25">
      <c r="A157" s="69" t="s">
        <v>305</v>
      </c>
      <c r="B157" s="49">
        <v>423706</v>
      </c>
      <c r="C157" s="13" t="s">
        <v>88</v>
      </c>
      <c r="D157" s="14">
        <v>3327.4</v>
      </c>
      <c r="E157" s="14"/>
      <c r="F157" s="15">
        <f t="shared" si="2"/>
        <v>93983.38000001038</v>
      </c>
      <c r="G157" s="16" t="s">
        <v>89</v>
      </c>
      <c r="H157" s="17" t="s">
        <v>163</v>
      </c>
      <c r="I157" s="49" t="s">
        <v>311</v>
      </c>
      <c r="J157" s="70" t="s">
        <v>270</v>
      </c>
    </row>
    <row r="158" spans="1:10" x14ac:dyDescent="0.25">
      <c r="A158" s="69" t="s">
        <v>305</v>
      </c>
      <c r="B158" s="49">
        <v>423593</v>
      </c>
      <c r="C158" s="13" t="s">
        <v>88</v>
      </c>
      <c r="D158" s="14">
        <v>32293.57</v>
      </c>
      <c r="E158" s="14"/>
      <c r="F158" s="15">
        <f t="shared" si="2"/>
        <v>61689.81000001038</v>
      </c>
      <c r="G158" s="16" t="s">
        <v>89</v>
      </c>
      <c r="H158" s="17" t="s">
        <v>163</v>
      </c>
      <c r="I158" s="49" t="s">
        <v>312</v>
      </c>
      <c r="J158" s="70" t="s">
        <v>270</v>
      </c>
    </row>
    <row r="159" spans="1:10" x14ac:dyDescent="0.25">
      <c r="A159" s="69" t="s">
        <v>305</v>
      </c>
      <c r="B159" s="49">
        <v>423360</v>
      </c>
      <c r="C159" s="13" t="s">
        <v>88</v>
      </c>
      <c r="D159" s="14">
        <v>3405.43</v>
      </c>
      <c r="E159" s="14"/>
      <c r="F159" s="15">
        <f t="shared" si="2"/>
        <v>58284.38000001038</v>
      </c>
      <c r="G159" s="16" t="s">
        <v>89</v>
      </c>
      <c r="H159" s="17" t="s">
        <v>163</v>
      </c>
      <c r="I159" s="49" t="s">
        <v>313</v>
      </c>
      <c r="J159" s="70" t="s">
        <v>270</v>
      </c>
    </row>
    <row r="160" spans="1:10" x14ac:dyDescent="0.25">
      <c r="A160" s="69" t="s">
        <v>305</v>
      </c>
      <c r="B160" s="49">
        <v>423295</v>
      </c>
      <c r="C160" s="13" t="s">
        <v>88</v>
      </c>
      <c r="D160" s="14">
        <v>3617.41</v>
      </c>
      <c r="E160" s="14"/>
      <c r="F160" s="15">
        <f t="shared" si="2"/>
        <v>54666.970000010377</v>
      </c>
      <c r="G160" s="16" t="s">
        <v>89</v>
      </c>
      <c r="H160" s="17" t="s">
        <v>163</v>
      </c>
      <c r="I160" s="49" t="s">
        <v>314</v>
      </c>
      <c r="J160" s="70" t="s">
        <v>270</v>
      </c>
    </row>
    <row r="161" spans="1:10" x14ac:dyDescent="0.25">
      <c r="A161" s="69" t="s">
        <v>305</v>
      </c>
      <c r="B161" s="49">
        <v>423791</v>
      </c>
      <c r="C161" s="13" t="s">
        <v>88</v>
      </c>
      <c r="D161" s="14">
        <v>129.88</v>
      </c>
      <c r="E161" s="14"/>
      <c r="F161" s="15">
        <f t="shared" si="2"/>
        <v>54537.090000010379</v>
      </c>
      <c r="G161" s="16" t="s">
        <v>89</v>
      </c>
      <c r="H161" s="17" t="s">
        <v>163</v>
      </c>
      <c r="I161" s="49" t="s">
        <v>315</v>
      </c>
      <c r="J161" s="70" t="s">
        <v>270</v>
      </c>
    </row>
    <row r="162" spans="1:10" x14ac:dyDescent="0.25">
      <c r="A162" s="69" t="s">
        <v>305</v>
      </c>
      <c r="B162" s="49">
        <v>423167</v>
      </c>
      <c r="C162" s="13" t="s">
        <v>88</v>
      </c>
      <c r="D162" s="14">
        <v>17783.349999999999</v>
      </c>
      <c r="E162" s="14"/>
      <c r="F162" s="15">
        <f t="shared" si="2"/>
        <v>36753.740000010381</v>
      </c>
      <c r="G162" s="16" t="s">
        <v>89</v>
      </c>
      <c r="H162" s="17" t="s">
        <v>163</v>
      </c>
      <c r="I162" s="49" t="s">
        <v>316</v>
      </c>
      <c r="J162" s="70" t="s">
        <v>270</v>
      </c>
    </row>
    <row r="163" spans="1:10" x14ac:dyDescent="0.25">
      <c r="A163" s="69" t="s">
        <v>305</v>
      </c>
      <c r="B163" s="49">
        <v>82704</v>
      </c>
      <c r="C163" s="13" t="s">
        <v>154</v>
      </c>
      <c r="D163" s="14">
        <v>44669.84</v>
      </c>
      <c r="E163" s="14"/>
      <c r="F163" s="15">
        <f t="shared" si="2"/>
        <v>-7916.0999999896158</v>
      </c>
      <c r="G163" s="16" t="s">
        <v>90</v>
      </c>
      <c r="H163" s="17" t="s">
        <v>91</v>
      </c>
      <c r="I163" s="49" t="s">
        <v>317</v>
      </c>
      <c r="J163" s="70" t="s">
        <v>273</v>
      </c>
    </row>
    <row r="164" spans="1:10" x14ac:dyDescent="0.25">
      <c r="A164" s="69" t="s">
        <v>305</v>
      </c>
      <c r="B164" s="49">
        <v>522945</v>
      </c>
      <c r="C164" s="13" t="s">
        <v>51</v>
      </c>
      <c r="D164" s="14">
        <v>75.010000000000005</v>
      </c>
      <c r="E164" s="14"/>
      <c r="F164" s="15">
        <f t="shared" si="2"/>
        <v>-7991.109999989616</v>
      </c>
      <c r="G164" s="16" t="s">
        <v>26</v>
      </c>
      <c r="H164" s="17" t="s">
        <v>184</v>
      </c>
      <c r="I164" s="49">
        <v>16334124</v>
      </c>
      <c r="J164" s="70" t="s">
        <v>288</v>
      </c>
    </row>
    <row r="165" spans="1:10" x14ac:dyDescent="0.25">
      <c r="A165" s="69" t="s">
        <v>305</v>
      </c>
      <c r="B165" s="49">
        <v>82621</v>
      </c>
      <c r="C165" s="13" t="s">
        <v>154</v>
      </c>
      <c r="D165" s="14">
        <v>5461.53</v>
      </c>
      <c r="E165" s="14"/>
      <c r="F165" s="15">
        <f t="shared" si="2"/>
        <v>-13452.639999989617</v>
      </c>
      <c r="G165" s="16" t="s">
        <v>94</v>
      </c>
      <c r="H165" s="17" t="s">
        <v>95</v>
      </c>
      <c r="I165" s="49">
        <v>4742374</v>
      </c>
      <c r="J165" s="70" t="s">
        <v>273</v>
      </c>
    </row>
    <row r="166" spans="1:10" x14ac:dyDescent="0.25">
      <c r="A166" s="69" t="s">
        <v>305</v>
      </c>
      <c r="B166" s="49">
        <v>531330</v>
      </c>
      <c r="C166" s="13" t="s">
        <v>139</v>
      </c>
      <c r="D166" s="14">
        <v>136000</v>
      </c>
      <c r="E166" s="14"/>
      <c r="F166" s="15">
        <f t="shared" si="2"/>
        <v>-149452.63999998962</v>
      </c>
      <c r="G166" s="16" t="s">
        <v>54</v>
      </c>
      <c r="H166" s="17"/>
      <c r="I166" s="49"/>
      <c r="J166" s="70"/>
    </row>
    <row r="167" spans="1:10" x14ac:dyDescent="0.25">
      <c r="A167" s="69" t="s">
        <v>305</v>
      </c>
      <c r="B167" s="49">
        <v>1</v>
      </c>
      <c r="C167" s="13" t="s">
        <v>46</v>
      </c>
      <c r="D167" s="14"/>
      <c r="E167" s="14">
        <v>150000</v>
      </c>
      <c r="F167" s="15">
        <f t="shared" si="2"/>
        <v>547.3600000103761</v>
      </c>
      <c r="G167" s="16" t="s">
        <v>47</v>
      </c>
      <c r="H167" s="17"/>
      <c r="I167" s="49"/>
      <c r="J167" s="70"/>
    </row>
    <row r="168" spans="1:10" x14ac:dyDescent="0.25">
      <c r="A168" s="69" t="s">
        <v>318</v>
      </c>
      <c r="B168" s="49">
        <v>694646</v>
      </c>
      <c r="C168" s="13" t="s">
        <v>36</v>
      </c>
      <c r="D168" s="14">
        <v>1346.4</v>
      </c>
      <c r="E168" s="14"/>
      <c r="F168" s="15">
        <f t="shared" si="2"/>
        <v>-799.03999998962399</v>
      </c>
      <c r="G168" s="16" t="s">
        <v>38</v>
      </c>
      <c r="H168" s="17" t="s">
        <v>49</v>
      </c>
      <c r="I168" s="49">
        <v>3431515</v>
      </c>
      <c r="J168" s="70" t="s">
        <v>217</v>
      </c>
    </row>
    <row r="169" spans="1:10" x14ac:dyDescent="0.25">
      <c r="A169" s="69" t="s">
        <v>318</v>
      </c>
      <c r="B169" s="49">
        <v>139686</v>
      </c>
      <c r="C169" s="13" t="s">
        <v>39</v>
      </c>
      <c r="D169" s="14">
        <v>4171.2299999999996</v>
      </c>
      <c r="E169" s="14"/>
      <c r="F169" s="15">
        <f t="shared" si="2"/>
        <v>-4970.2699999896231</v>
      </c>
      <c r="G169" s="16" t="s">
        <v>45</v>
      </c>
      <c r="H169" s="17" t="s">
        <v>295</v>
      </c>
      <c r="I169" s="49">
        <v>1</v>
      </c>
      <c r="J169" s="70" t="s">
        <v>234</v>
      </c>
    </row>
    <row r="170" spans="1:10" x14ac:dyDescent="0.25">
      <c r="A170" s="69" t="s">
        <v>318</v>
      </c>
      <c r="B170" s="49">
        <v>691944</v>
      </c>
      <c r="C170" s="13" t="s">
        <v>36</v>
      </c>
      <c r="D170" s="14">
        <v>330.2</v>
      </c>
      <c r="E170" s="14"/>
      <c r="F170" s="15">
        <f t="shared" si="2"/>
        <v>-5300.4699999896229</v>
      </c>
      <c r="G170" s="16" t="s">
        <v>38</v>
      </c>
      <c r="H170" s="17" t="s">
        <v>155</v>
      </c>
      <c r="I170" s="49">
        <v>333340</v>
      </c>
      <c r="J170" s="70" t="s">
        <v>242</v>
      </c>
    </row>
    <row r="171" spans="1:10" x14ac:dyDescent="0.25">
      <c r="A171" s="69" t="s">
        <v>318</v>
      </c>
      <c r="B171" s="49">
        <v>692600</v>
      </c>
      <c r="C171" s="13" t="s">
        <v>36</v>
      </c>
      <c r="D171" s="14">
        <v>606.70000000000005</v>
      </c>
      <c r="E171" s="14"/>
      <c r="F171" s="15">
        <f t="shared" si="2"/>
        <v>-5907.1699999896227</v>
      </c>
      <c r="G171" s="16" t="s">
        <v>38</v>
      </c>
      <c r="H171" s="17" t="s">
        <v>66</v>
      </c>
      <c r="I171" s="49">
        <v>293536</v>
      </c>
      <c r="J171" s="70" t="s">
        <v>242</v>
      </c>
    </row>
    <row r="172" spans="1:10" x14ac:dyDescent="0.25">
      <c r="A172" s="69" t="s">
        <v>318</v>
      </c>
      <c r="B172" s="49">
        <v>692969</v>
      </c>
      <c r="C172" s="13" t="s">
        <v>36</v>
      </c>
      <c r="D172" s="14">
        <v>1982.8</v>
      </c>
      <c r="E172" s="14"/>
      <c r="F172" s="15">
        <f t="shared" si="2"/>
        <v>-7889.9699999896229</v>
      </c>
      <c r="G172" s="16" t="s">
        <v>38</v>
      </c>
      <c r="H172" s="17" t="s">
        <v>169</v>
      </c>
      <c r="I172" s="49">
        <v>317619</v>
      </c>
      <c r="J172" s="70" t="s">
        <v>244</v>
      </c>
    </row>
    <row r="173" spans="1:10" x14ac:dyDescent="0.25">
      <c r="A173" s="69" t="s">
        <v>318</v>
      </c>
      <c r="B173" s="49">
        <v>231603</v>
      </c>
      <c r="C173" s="13" t="s">
        <v>210</v>
      </c>
      <c r="D173" s="14"/>
      <c r="E173" s="14">
        <v>18181.5</v>
      </c>
      <c r="F173" s="15">
        <f t="shared" si="2"/>
        <v>10291.530000010378</v>
      </c>
      <c r="G173" s="16" t="s">
        <v>17</v>
      </c>
      <c r="H173" s="17" t="s">
        <v>319</v>
      </c>
      <c r="I173" s="49"/>
      <c r="J173" s="70"/>
    </row>
    <row r="174" spans="1:10" x14ac:dyDescent="0.25">
      <c r="A174" s="69" t="s">
        <v>318</v>
      </c>
      <c r="B174" s="49">
        <v>693347</v>
      </c>
      <c r="C174" s="13" t="s">
        <v>36</v>
      </c>
      <c r="D174" s="14">
        <v>266.67</v>
      </c>
      <c r="E174" s="14"/>
      <c r="F174" s="15">
        <f t="shared" si="2"/>
        <v>10024.860000010378</v>
      </c>
      <c r="G174" s="16" t="s">
        <v>77</v>
      </c>
      <c r="H174" s="17" t="s">
        <v>205</v>
      </c>
      <c r="I174" s="49">
        <v>11736</v>
      </c>
      <c r="J174" s="70" t="s">
        <v>251</v>
      </c>
    </row>
    <row r="175" spans="1:10" x14ac:dyDescent="0.25">
      <c r="A175" s="69" t="s">
        <v>318</v>
      </c>
      <c r="B175" s="49">
        <v>691550</v>
      </c>
      <c r="C175" s="13" t="s">
        <v>36</v>
      </c>
      <c r="D175" s="14">
        <v>1491.23</v>
      </c>
      <c r="E175" s="14"/>
      <c r="F175" s="15">
        <f t="shared" si="2"/>
        <v>8533.6300000103784</v>
      </c>
      <c r="G175" s="16" t="s">
        <v>41</v>
      </c>
      <c r="H175" s="17" t="s">
        <v>42</v>
      </c>
      <c r="I175" s="49">
        <v>762</v>
      </c>
      <c r="J175" s="70" t="s">
        <v>320</v>
      </c>
    </row>
    <row r="176" spans="1:10" x14ac:dyDescent="0.25">
      <c r="A176" s="69" t="s">
        <v>318</v>
      </c>
      <c r="B176" s="49">
        <v>231623</v>
      </c>
      <c r="C176" s="13" t="s">
        <v>144</v>
      </c>
      <c r="D176" s="14">
        <v>3380.73</v>
      </c>
      <c r="E176" s="14"/>
      <c r="F176" s="15">
        <f t="shared" si="2"/>
        <v>5152.9000000103788</v>
      </c>
      <c r="G176" s="16" t="s">
        <v>45</v>
      </c>
      <c r="H176" s="17" t="s">
        <v>321</v>
      </c>
      <c r="I176" s="49">
        <v>1</v>
      </c>
      <c r="J176" s="70" t="s">
        <v>284</v>
      </c>
    </row>
    <row r="177" spans="1:10" x14ac:dyDescent="0.25">
      <c r="A177" s="69" t="s">
        <v>318</v>
      </c>
      <c r="B177" s="49">
        <v>322873</v>
      </c>
      <c r="C177" s="13" t="s">
        <v>322</v>
      </c>
      <c r="D177" s="14"/>
      <c r="E177" s="14">
        <v>16000</v>
      </c>
      <c r="F177" s="15">
        <f t="shared" si="2"/>
        <v>21152.900000010377</v>
      </c>
      <c r="G177" s="16" t="s">
        <v>25</v>
      </c>
      <c r="H177" s="17"/>
      <c r="I177" s="49"/>
      <c r="J177" s="70"/>
    </row>
    <row r="178" spans="1:10" x14ac:dyDescent="0.25">
      <c r="A178" s="69" t="s">
        <v>318</v>
      </c>
      <c r="B178" s="49">
        <v>139686</v>
      </c>
      <c r="C178" s="13" t="s">
        <v>323</v>
      </c>
      <c r="D178" s="14">
        <v>11</v>
      </c>
      <c r="E178" s="14"/>
      <c r="F178" s="15">
        <f t="shared" si="2"/>
        <v>21141.900000010377</v>
      </c>
      <c r="G178" s="16" t="s">
        <v>99</v>
      </c>
      <c r="H178" s="17"/>
      <c r="I178" s="49"/>
      <c r="J178" s="70"/>
    </row>
    <row r="179" spans="1:10" x14ac:dyDescent="0.25">
      <c r="A179" s="69" t="s">
        <v>318</v>
      </c>
      <c r="B179" s="49">
        <v>692266</v>
      </c>
      <c r="C179" s="13" t="s">
        <v>36</v>
      </c>
      <c r="D179" s="14">
        <v>256.2</v>
      </c>
      <c r="E179" s="14"/>
      <c r="F179" s="15">
        <f t="shared" si="2"/>
        <v>20885.700000010376</v>
      </c>
      <c r="G179" s="16" t="s">
        <v>84</v>
      </c>
      <c r="H179" s="17" t="s">
        <v>201</v>
      </c>
      <c r="I179" s="49">
        <v>21372</v>
      </c>
      <c r="J179" s="70" t="s">
        <v>242</v>
      </c>
    </row>
    <row r="180" spans="1:10" x14ac:dyDescent="0.25">
      <c r="A180" s="69" t="s">
        <v>324</v>
      </c>
      <c r="B180" s="49">
        <v>315439</v>
      </c>
      <c r="C180" s="13" t="s">
        <v>36</v>
      </c>
      <c r="D180" s="14">
        <v>1125.72</v>
      </c>
      <c r="E180" s="14"/>
      <c r="F180" s="15">
        <f t="shared" si="2"/>
        <v>19759.980000010375</v>
      </c>
      <c r="G180" s="16" t="s">
        <v>55</v>
      </c>
      <c r="H180" s="17" t="s">
        <v>199</v>
      </c>
      <c r="I180" s="49">
        <v>779086</v>
      </c>
      <c r="J180" s="70" t="s">
        <v>221</v>
      </c>
    </row>
    <row r="181" spans="1:10" x14ac:dyDescent="0.25">
      <c r="A181" s="69" t="s">
        <v>324</v>
      </c>
      <c r="B181" s="49">
        <v>3090</v>
      </c>
      <c r="C181" s="13" t="s">
        <v>325</v>
      </c>
      <c r="D181" s="14"/>
      <c r="E181" s="14">
        <v>11</v>
      </c>
      <c r="F181" s="15">
        <f t="shared" si="2"/>
        <v>19770.980000010375</v>
      </c>
      <c r="G181" s="16" t="s">
        <v>17</v>
      </c>
      <c r="H181" s="17"/>
      <c r="I181" s="49"/>
      <c r="J181" s="70"/>
    </row>
    <row r="182" spans="1:10" x14ac:dyDescent="0.25">
      <c r="A182" s="69" t="s">
        <v>324</v>
      </c>
      <c r="B182" s="49">
        <v>241530</v>
      </c>
      <c r="C182" s="13" t="s">
        <v>144</v>
      </c>
      <c r="D182" s="14">
        <v>19.8</v>
      </c>
      <c r="E182" s="14"/>
      <c r="F182" s="15">
        <f t="shared" si="2"/>
        <v>19751.180000010376</v>
      </c>
      <c r="G182" s="16" t="s">
        <v>38</v>
      </c>
      <c r="H182" s="17" t="s">
        <v>326</v>
      </c>
      <c r="I182" s="49">
        <v>1900</v>
      </c>
      <c r="J182" s="70" t="s">
        <v>263</v>
      </c>
    </row>
    <row r="183" spans="1:10" x14ac:dyDescent="0.25">
      <c r="A183" s="69" t="s">
        <v>324</v>
      </c>
      <c r="B183" s="49">
        <v>141799</v>
      </c>
      <c r="C183" s="13" t="s">
        <v>39</v>
      </c>
      <c r="D183" s="14">
        <v>762.6</v>
      </c>
      <c r="E183" s="14"/>
      <c r="F183" s="15">
        <f t="shared" si="2"/>
        <v>18988.580000010377</v>
      </c>
      <c r="G183" s="16" t="s">
        <v>38</v>
      </c>
      <c r="H183" s="17" t="s">
        <v>203</v>
      </c>
      <c r="I183" s="49">
        <v>18578</v>
      </c>
      <c r="J183" s="70" t="s">
        <v>244</v>
      </c>
    </row>
    <row r="184" spans="1:10" x14ac:dyDescent="0.25">
      <c r="A184" s="69" t="s">
        <v>327</v>
      </c>
      <c r="B184" s="49">
        <v>549276</v>
      </c>
      <c r="C184" s="13" t="s">
        <v>139</v>
      </c>
      <c r="D184" s="14">
        <v>308525.5</v>
      </c>
      <c r="E184" s="14"/>
      <c r="F184" s="15">
        <f t="shared" si="2"/>
        <v>-289536.91999998962</v>
      </c>
      <c r="G184" s="16" t="s">
        <v>54</v>
      </c>
      <c r="H184" s="17"/>
      <c r="I184" s="49"/>
      <c r="J184" s="70"/>
    </row>
    <row r="185" spans="1:10" x14ac:dyDescent="0.25">
      <c r="A185" s="69" t="s">
        <v>327</v>
      </c>
      <c r="B185" s="49">
        <v>727220</v>
      </c>
      <c r="C185" s="13" t="s">
        <v>194</v>
      </c>
      <c r="D185" s="14"/>
      <c r="E185" s="14">
        <v>120538.44</v>
      </c>
      <c r="F185" s="15">
        <f t="shared" si="2"/>
        <v>-168998.47999998962</v>
      </c>
      <c r="G185" s="16" t="s">
        <v>25</v>
      </c>
      <c r="H185" s="17"/>
      <c r="I185" s="49"/>
      <c r="J185" s="70"/>
    </row>
    <row r="186" spans="1:10" x14ac:dyDescent="0.25">
      <c r="A186" s="69" t="s">
        <v>327</v>
      </c>
      <c r="B186" s="49">
        <v>116262</v>
      </c>
      <c r="C186" s="13" t="s">
        <v>39</v>
      </c>
      <c r="D186" s="14">
        <v>243</v>
      </c>
      <c r="E186" s="14"/>
      <c r="F186" s="15">
        <f t="shared" si="2"/>
        <v>-169241.47999998962</v>
      </c>
      <c r="G186" s="16" t="s">
        <v>108</v>
      </c>
      <c r="H186" s="17" t="s">
        <v>109</v>
      </c>
      <c r="I186" s="49" t="s">
        <v>328</v>
      </c>
      <c r="J186" s="70" t="s">
        <v>324</v>
      </c>
    </row>
    <row r="187" spans="1:10" x14ac:dyDescent="0.25">
      <c r="A187" s="69" t="s">
        <v>327</v>
      </c>
      <c r="B187" s="49">
        <v>1</v>
      </c>
      <c r="C187" s="13" t="s">
        <v>46</v>
      </c>
      <c r="D187" s="14"/>
      <c r="E187" s="14">
        <v>180000</v>
      </c>
      <c r="F187" s="15">
        <f t="shared" si="2"/>
        <v>10758.52000001038</v>
      </c>
      <c r="G187" s="16" t="s">
        <v>47</v>
      </c>
      <c r="H187" s="17"/>
      <c r="I187" s="49"/>
      <c r="J187" s="70"/>
    </row>
    <row r="188" spans="1:10" x14ac:dyDescent="0.25">
      <c r="A188" s="69" t="s">
        <v>327</v>
      </c>
      <c r="B188" s="49">
        <v>300622</v>
      </c>
      <c r="C188" s="13" t="s">
        <v>36</v>
      </c>
      <c r="D188" s="14">
        <v>326.97000000000003</v>
      </c>
      <c r="E188" s="14"/>
      <c r="F188" s="15">
        <f t="shared" si="2"/>
        <v>10431.55000001038</v>
      </c>
      <c r="G188" s="16" t="s">
        <v>38</v>
      </c>
      <c r="H188" s="17" t="s">
        <v>49</v>
      </c>
      <c r="I188" s="49">
        <v>3492732</v>
      </c>
      <c r="J188" s="70" t="s">
        <v>320</v>
      </c>
    </row>
    <row r="189" spans="1:10" x14ac:dyDescent="0.25">
      <c r="A189" s="69" t="s">
        <v>327</v>
      </c>
      <c r="B189" s="49">
        <v>304455</v>
      </c>
      <c r="C189" s="13" t="s">
        <v>36</v>
      </c>
      <c r="D189" s="14">
        <v>616.28</v>
      </c>
      <c r="E189" s="14"/>
      <c r="F189" s="15">
        <f t="shared" si="2"/>
        <v>9815.2700000103796</v>
      </c>
      <c r="G189" s="16" t="s">
        <v>38</v>
      </c>
      <c r="H189" s="17" t="s">
        <v>149</v>
      </c>
      <c r="I189" s="49">
        <v>453700</v>
      </c>
      <c r="J189" s="70" t="s">
        <v>251</v>
      </c>
    </row>
    <row r="190" spans="1:10" x14ac:dyDescent="0.25">
      <c r="A190" s="69" t="s">
        <v>327</v>
      </c>
      <c r="B190" s="49">
        <v>304049</v>
      </c>
      <c r="C190" s="13" t="s">
        <v>36</v>
      </c>
      <c r="D190" s="14">
        <v>243</v>
      </c>
      <c r="E190" s="14"/>
      <c r="F190" s="15">
        <f t="shared" si="2"/>
        <v>9572.2700000103796</v>
      </c>
      <c r="G190" s="16" t="s">
        <v>108</v>
      </c>
      <c r="H190" s="17" t="s">
        <v>180</v>
      </c>
      <c r="I190" s="49" t="s">
        <v>329</v>
      </c>
      <c r="J190" s="70" t="s">
        <v>318</v>
      </c>
    </row>
    <row r="191" spans="1:10" x14ac:dyDescent="0.25">
      <c r="A191" s="69" t="s">
        <v>327</v>
      </c>
      <c r="B191" s="49">
        <v>300848</v>
      </c>
      <c r="C191" s="13" t="s">
        <v>36</v>
      </c>
      <c r="D191" s="14">
        <v>1677.64</v>
      </c>
      <c r="E191" s="14"/>
      <c r="F191" s="15">
        <f t="shared" si="2"/>
        <v>7894.6300000103793</v>
      </c>
      <c r="G191" s="16" t="s">
        <v>41</v>
      </c>
      <c r="H191" s="17" t="s">
        <v>42</v>
      </c>
      <c r="I191" s="49">
        <v>771</v>
      </c>
      <c r="J191" s="70" t="s">
        <v>251</v>
      </c>
    </row>
    <row r="192" spans="1:10" x14ac:dyDescent="0.25">
      <c r="A192" s="69" t="s">
        <v>327</v>
      </c>
      <c r="B192" s="49">
        <v>186365</v>
      </c>
      <c r="C192" s="13" t="s">
        <v>103</v>
      </c>
      <c r="D192" s="14">
        <v>4881.63</v>
      </c>
      <c r="E192" s="14"/>
      <c r="F192" s="15">
        <f t="shared" si="2"/>
        <v>3013.0000000103792</v>
      </c>
      <c r="G192" s="16" t="s">
        <v>104</v>
      </c>
      <c r="H192" s="17" t="s">
        <v>105</v>
      </c>
      <c r="I192" s="49">
        <v>16341001</v>
      </c>
      <c r="J192" s="70" t="s">
        <v>263</v>
      </c>
    </row>
    <row r="193" spans="1:10" x14ac:dyDescent="0.25">
      <c r="A193" s="69" t="s">
        <v>327</v>
      </c>
      <c r="B193" s="49">
        <v>300105</v>
      </c>
      <c r="C193" s="13" t="s">
        <v>36</v>
      </c>
      <c r="D193" s="14">
        <v>885</v>
      </c>
      <c r="E193" s="14"/>
      <c r="F193" s="15">
        <f t="shared" si="2"/>
        <v>2128.0000000103792</v>
      </c>
      <c r="G193" s="16" t="s">
        <v>55</v>
      </c>
      <c r="H193" s="17" t="s">
        <v>330</v>
      </c>
      <c r="I193" s="49">
        <v>253453</v>
      </c>
      <c r="J193" s="70" t="s">
        <v>320</v>
      </c>
    </row>
    <row r="194" spans="1:10" x14ac:dyDescent="0.25">
      <c r="A194" s="69" t="s">
        <v>327</v>
      </c>
      <c r="B194" s="49">
        <v>116622</v>
      </c>
      <c r="C194" s="13" t="s">
        <v>39</v>
      </c>
      <c r="D194" s="14">
        <v>171</v>
      </c>
      <c r="E194" s="14"/>
      <c r="F194" s="15">
        <f t="shared" si="2"/>
        <v>1957.0000000103792</v>
      </c>
      <c r="G194" s="16" t="s">
        <v>108</v>
      </c>
      <c r="H194" s="17" t="s">
        <v>110</v>
      </c>
      <c r="I194" s="49">
        <v>73369199</v>
      </c>
      <c r="J194" s="70" t="s">
        <v>318</v>
      </c>
    </row>
    <row r="195" spans="1:10" x14ac:dyDescent="0.25">
      <c r="A195" s="69" t="s">
        <v>327</v>
      </c>
      <c r="B195" s="49">
        <v>116551</v>
      </c>
      <c r="C195" s="13" t="s">
        <v>39</v>
      </c>
      <c r="D195" s="14">
        <v>207</v>
      </c>
      <c r="E195" s="14"/>
      <c r="F195" s="15">
        <f t="shared" si="2"/>
        <v>1750.0000000103792</v>
      </c>
      <c r="G195" s="16" t="s">
        <v>108</v>
      </c>
      <c r="H195" s="17" t="s">
        <v>110</v>
      </c>
      <c r="I195" s="49">
        <v>44927</v>
      </c>
      <c r="J195" s="70" t="s">
        <v>318</v>
      </c>
    </row>
    <row r="196" spans="1:10" x14ac:dyDescent="0.25">
      <c r="A196" s="69" t="s">
        <v>327</v>
      </c>
      <c r="B196" s="49">
        <v>116448</v>
      </c>
      <c r="C196" s="13" t="s">
        <v>39</v>
      </c>
      <c r="D196" s="14">
        <v>810</v>
      </c>
      <c r="E196" s="14"/>
      <c r="F196" s="15">
        <f t="shared" si="2"/>
        <v>940.00000001037915</v>
      </c>
      <c r="G196" s="16" t="s">
        <v>108</v>
      </c>
      <c r="H196" s="17" t="s">
        <v>110</v>
      </c>
      <c r="I196" s="49">
        <v>73369201</v>
      </c>
      <c r="J196" s="70" t="s">
        <v>318</v>
      </c>
    </row>
    <row r="197" spans="1:10" x14ac:dyDescent="0.25">
      <c r="A197" s="69" t="s">
        <v>327</v>
      </c>
      <c r="B197" s="49">
        <v>301211</v>
      </c>
      <c r="C197" s="13" t="s">
        <v>36</v>
      </c>
      <c r="D197" s="14">
        <v>940</v>
      </c>
      <c r="E197" s="14"/>
      <c r="F197" s="15">
        <f t="shared" si="2"/>
        <v>1.0379153536632657E-8</v>
      </c>
      <c r="G197" s="16" t="s">
        <v>111</v>
      </c>
      <c r="H197" s="17" t="s">
        <v>248</v>
      </c>
      <c r="I197" s="49">
        <v>6060</v>
      </c>
      <c r="J197" s="70" t="s">
        <v>320</v>
      </c>
    </row>
    <row r="198" spans="1:10" x14ac:dyDescent="0.25">
      <c r="A198" s="69" t="s">
        <v>331</v>
      </c>
      <c r="B198" s="49">
        <v>311600</v>
      </c>
      <c r="C198" s="13" t="s">
        <v>36</v>
      </c>
      <c r="D198" s="14">
        <v>838.82</v>
      </c>
      <c r="E198" s="14"/>
      <c r="F198" s="15">
        <f t="shared" si="2"/>
        <v>-838.8199999896209</v>
      </c>
      <c r="G198" s="16" t="s">
        <v>41</v>
      </c>
      <c r="H198" s="17" t="s">
        <v>42</v>
      </c>
      <c r="I198" s="49">
        <v>667</v>
      </c>
      <c r="J198" s="70" t="s">
        <v>212</v>
      </c>
    </row>
    <row r="199" spans="1:10" x14ac:dyDescent="0.25">
      <c r="A199" s="69" t="s">
        <v>331</v>
      </c>
      <c r="B199" s="49">
        <v>312159</v>
      </c>
      <c r="C199" s="13" t="s">
        <v>36</v>
      </c>
      <c r="D199" s="14">
        <v>596.49</v>
      </c>
      <c r="E199" s="14"/>
      <c r="F199" s="15">
        <f t="shared" si="2"/>
        <v>-1435.3099999896208</v>
      </c>
      <c r="G199" s="16" t="s">
        <v>41</v>
      </c>
      <c r="H199" s="17" t="s">
        <v>42</v>
      </c>
      <c r="I199" s="49">
        <v>680</v>
      </c>
      <c r="J199" s="70" t="s">
        <v>209</v>
      </c>
    </row>
    <row r="200" spans="1:10" x14ac:dyDescent="0.25">
      <c r="A200" s="69" t="s">
        <v>331</v>
      </c>
      <c r="B200" s="49">
        <v>312319</v>
      </c>
      <c r="C200" s="13" t="s">
        <v>36</v>
      </c>
      <c r="D200" s="14">
        <v>596.49</v>
      </c>
      <c r="E200" s="14"/>
      <c r="F200" s="15">
        <f t="shared" si="2"/>
        <v>-2031.7999999896208</v>
      </c>
      <c r="G200" s="16" t="s">
        <v>41</v>
      </c>
      <c r="H200" s="17" t="s">
        <v>42</v>
      </c>
      <c r="I200" s="49">
        <v>590</v>
      </c>
      <c r="J200" s="70" t="s">
        <v>209</v>
      </c>
    </row>
    <row r="201" spans="1:10" x14ac:dyDescent="0.25">
      <c r="A201" s="69" t="s">
        <v>331</v>
      </c>
      <c r="B201" s="49">
        <v>306912</v>
      </c>
      <c r="C201" s="13" t="s">
        <v>36</v>
      </c>
      <c r="D201" s="14">
        <v>795.32</v>
      </c>
      <c r="E201" s="14"/>
      <c r="F201" s="15">
        <f t="shared" si="2"/>
        <v>-2827.1199999896207</v>
      </c>
      <c r="G201" s="16" t="s">
        <v>41</v>
      </c>
      <c r="H201" s="17" t="s">
        <v>42</v>
      </c>
      <c r="I201" s="49">
        <v>598</v>
      </c>
      <c r="J201" s="70" t="s">
        <v>234</v>
      </c>
    </row>
    <row r="202" spans="1:10" x14ac:dyDescent="0.25">
      <c r="A202" s="69" t="s">
        <v>331</v>
      </c>
      <c r="B202" s="49">
        <v>252844</v>
      </c>
      <c r="C202" s="13" t="s">
        <v>36</v>
      </c>
      <c r="D202" s="14">
        <v>555</v>
      </c>
      <c r="E202" s="14"/>
      <c r="F202" s="15">
        <f t="shared" ref="F202:F231" si="3">F201-D202+E202</f>
        <v>-3382.1199999896207</v>
      </c>
      <c r="G202" s="16" t="s">
        <v>38</v>
      </c>
      <c r="H202" s="17" t="s">
        <v>248</v>
      </c>
      <c r="I202" s="49">
        <v>6063</v>
      </c>
      <c r="J202" s="70" t="s">
        <v>320</v>
      </c>
    </row>
    <row r="203" spans="1:10" x14ac:dyDescent="0.25">
      <c r="A203" s="69" t="s">
        <v>331</v>
      </c>
      <c r="B203" s="49">
        <v>124844</v>
      </c>
      <c r="C203" s="13" t="s">
        <v>39</v>
      </c>
      <c r="D203" s="14">
        <v>6361.65</v>
      </c>
      <c r="E203" s="14"/>
      <c r="F203" s="15">
        <f t="shared" si="3"/>
        <v>-9743.7699999896213</v>
      </c>
      <c r="G203" s="16" t="s">
        <v>45</v>
      </c>
      <c r="H203" s="17" t="s">
        <v>332</v>
      </c>
      <c r="I203" s="49">
        <v>4859</v>
      </c>
      <c r="J203" s="70" t="s">
        <v>271</v>
      </c>
    </row>
    <row r="204" spans="1:10" x14ac:dyDescent="0.25">
      <c r="A204" s="69" t="s">
        <v>331</v>
      </c>
      <c r="B204" s="49">
        <v>120479</v>
      </c>
      <c r="C204" s="13" t="s">
        <v>39</v>
      </c>
      <c r="D204" s="14">
        <v>7699.85</v>
      </c>
      <c r="E204" s="14"/>
      <c r="F204" s="15">
        <f t="shared" si="3"/>
        <v>-17443.61999998962</v>
      </c>
      <c r="G204" s="16" t="s">
        <v>45</v>
      </c>
      <c r="H204" s="17" t="s">
        <v>333</v>
      </c>
      <c r="I204" s="49">
        <v>2</v>
      </c>
      <c r="J204" s="70" t="s">
        <v>284</v>
      </c>
    </row>
    <row r="205" spans="1:10" x14ac:dyDescent="0.25">
      <c r="A205" s="69" t="s">
        <v>331</v>
      </c>
      <c r="B205" s="49">
        <v>241765</v>
      </c>
      <c r="C205" s="13" t="s">
        <v>322</v>
      </c>
      <c r="D205" s="14"/>
      <c r="E205" s="14">
        <v>22400</v>
      </c>
      <c r="F205" s="15">
        <f t="shared" si="3"/>
        <v>4956.3800000103802</v>
      </c>
      <c r="G205" s="16" t="s">
        <v>25</v>
      </c>
      <c r="H205" s="17"/>
      <c r="I205" s="49"/>
      <c r="J205" s="70"/>
    </row>
    <row r="206" spans="1:10" x14ac:dyDescent="0.25">
      <c r="A206" s="69" t="s">
        <v>331</v>
      </c>
      <c r="B206" s="49">
        <v>727220</v>
      </c>
      <c r="C206" s="13" t="s">
        <v>194</v>
      </c>
      <c r="D206" s="14"/>
      <c r="E206" s="14">
        <v>17.63</v>
      </c>
      <c r="F206" s="15">
        <f t="shared" si="3"/>
        <v>4974.0100000103803</v>
      </c>
      <c r="G206" s="16" t="s">
        <v>25</v>
      </c>
      <c r="H206" s="17"/>
      <c r="I206" s="49"/>
      <c r="J206" s="70"/>
    </row>
    <row r="207" spans="1:10" x14ac:dyDescent="0.25">
      <c r="A207" s="69" t="s">
        <v>331</v>
      </c>
      <c r="B207" s="49">
        <v>121852</v>
      </c>
      <c r="C207" s="13" t="s">
        <v>39</v>
      </c>
      <c r="D207" s="14">
        <v>3996.5</v>
      </c>
      <c r="E207" s="14"/>
      <c r="F207" s="15">
        <f t="shared" si="3"/>
        <v>977.51000001038028</v>
      </c>
      <c r="G207" s="16" t="s">
        <v>38</v>
      </c>
      <c r="H207" s="17" t="s">
        <v>49</v>
      </c>
      <c r="I207" s="49">
        <v>3402077</v>
      </c>
      <c r="J207" s="70" t="s">
        <v>334</v>
      </c>
    </row>
    <row r="208" spans="1:10" x14ac:dyDescent="0.25">
      <c r="A208" s="69" t="s">
        <v>331</v>
      </c>
      <c r="B208" s="49">
        <v>121852</v>
      </c>
      <c r="C208" s="13" t="s">
        <v>39</v>
      </c>
      <c r="D208" s="14">
        <v>329.06</v>
      </c>
      <c r="E208" s="14"/>
      <c r="F208" s="15">
        <f t="shared" si="3"/>
        <v>648.45000001038034</v>
      </c>
      <c r="G208" s="16" t="s">
        <v>38</v>
      </c>
      <c r="H208" s="17" t="s">
        <v>49</v>
      </c>
      <c r="I208" s="49">
        <v>3402078</v>
      </c>
      <c r="J208" s="70" t="s">
        <v>334</v>
      </c>
    </row>
    <row r="209" spans="1:10" x14ac:dyDescent="0.25">
      <c r="A209" s="69" t="s">
        <v>331</v>
      </c>
      <c r="B209" s="49">
        <v>252631</v>
      </c>
      <c r="C209" s="13" t="s">
        <v>36</v>
      </c>
      <c r="D209" s="14">
        <v>648.45000000000005</v>
      </c>
      <c r="E209" s="14"/>
      <c r="F209" s="15">
        <f t="shared" si="3"/>
        <v>1.0380290405009873E-8</v>
      </c>
      <c r="G209" s="16" t="s">
        <v>38</v>
      </c>
      <c r="H209" s="17" t="s">
        <v>43</v>
      </c>
      <c r="I209" s="49">
        <v>164416</v>
      </c>
      <c r="J209" s="70" t="s">
        <v>250</v>
      </c>
    </row>
    <row r="210" spans="1:10" x14ac:dyDescent="0.25">
      <c r="A210" s="69" t="s">
        <v>335</v>
      </c>
      <c r="B210" s="49">
        <v>360549</v>
      </c>
      <c r="C210" s="13" t="s">
        <v>322</v>
      </c>
      <c r="D210" s="14"/>
      <c r="E210" s="14">
        <v>7000</v>
      </c>
      <c r="F210" s="15">
        <f>F209-D210+E210</f>
        <v>7000.0000000103801</v>
      </c>
      <c r="G210" s="16" t="s">
        <v>25</v>
      </c>
      <c r="H210" s="17"/>
      <c r="I210" s="49"/>
      <c r="J210" s="70"/>
    </row>
    <row r="211" spans="1:10" x14ac:dyDescent="0.25">
      <c r="A211" s="69" t="s">
        <v>335</v>
      </c>
      <c r="B211" s="49">
        <v>1</v>
      </c>
      <c r="C211" s="13" t="s">
        <v>46</v>
      </c>
      <c r="D211" s="14"/>
      <c r="E211" s="14">
        <v>151500</v>
      </c>
      <c r="F211" s="15">
        <f>F210-D211+E211</f>
        <v>158500.00000001039</v>
      </c>
      <c r="G211" s="16" t="s">
        <v>47</v>
      </c>
      <c r="H211" s="17"/>
      <c r="I211" s="49"/>
      <c r="J211" s="70"/>
    </row>
    <row r="212" spans="1:10" x14ac:dyDescent="0.25">
      <c r="A212" s="69" t="s">
        <v>335</v>
      </c>
      <c r="B212" s="49">
        <v>92308</v>
      </c>
      <c r="C212" s="13" t="s">
        <v>36</v>
      </c>
      <c r="D212" s="14">
        <v>1164.73</v>
      </c>
      <c r="E212" s="14"/>
      <c r="F212" s="15">
        <f t="shared" si="3"/>
        <v>157335.27000001038</v>
      </c>
      <c r="G212" s="16" t="s">
        <v>38</v>
      </c>
      <c r="H212" s="17" t="s">
        <v>98</v>
      </c>
      <c r="I212" s="49">
        <v>354573</v>
      </c>
      <c r="J212" s="70" t="s">
        <v>223</v>
      </c>
    </row>
    <row r="213" spans="1:10" x14ac:dyDescent="0.25">
      <c r="A213" s="69" t="s">
        <v>335</v>
      </c>
      <c r="B213" s="49">
        <v>97871</v>
      </c>
      <c r="C213" s="13" t="s">
        <v>36</v>
      </c>
      <c r="D213" s="14">
        <v>1478.81</v>
      </c>
      <c r="E213" s="14"/>
      <c r="F213" s="15">
        <f t="shared" si="3"/>
        <v>155856.46000001038</v>
      </c>
      <c r="G213" s="16" t="s">
        <v>41</v>
      </c>
      <c r="H213" s="17" t="s">
        <v>42</v>
      </c>
      <c r="I213" s="49">
        <v>779</v>
      </c>
      <c r="J213" s="70" t="s">
        <v>258</v>
      </c>
    </row>
    <row r="214" spans="1:10" x14ac:dyDescent="0.25">
      <c r="A214" s="69" t="s">
        <v>335</v>
      </c>
      <c r="B214" s="49">
        <v>93102</v>
      </c>
      <c r="C214" s="13" t="s">
        <v>36</v>
      </c>
      <c r="D214" s="14">
        <v>218.36</v>
      </c>
      <c r="E214" s="14"/>
      <c r="F214" s="15">
        <f t="shared" si="3"/>
        <v>155638.1000000104</v>
      </c>
      <c r="G214" s="16" t="s">
        <v>55</v>
      </c>
      <c r="H214" s="17" t="s">
        <v>274</v>
      </c>
      <c r="I214" s="49">
        <v>1450640</v>
      </c>
      <c r="J214" s="70" t="s">
        <v>223</v>
      </c>
    </row>
    <row r="215" spans="1:10" x14ac:dyDescent="0.25">
      <c r="A215" s="69" t="s">
        <v>335</v>
      </c>
      <c r="B215" s="49">
        <v>99582</v>
      </c>
      <c r="C215" s="13" t="s">
        <v>36</v>
      </c>
      <c r="D215" s="14">
        <v>362.85</v>
      </c>
      <c r="E215" s="14"/>
      <c r="F215" s="15">
        <f t="shared" si="3"/>
        <v>155275.25000001039</v>
      </c>
      <c r="G215" s="16" t="s">
        <v>84</v>
      </c>
      <c r="H215" s="17" t="s">
        <v>336</v>
      </c>
      <c r="I215" s="49">
        <v>9330</v>
      </c>
      <c r="J215" s="70" t="s">
        <v>250</v>
      </c>
    </row>
    <row r="216" spans="1:10" x14ac:dyDescent="0.25">
      <c r="A216" s="69" t="s">
        <v>335</v>
      </c>
      <c r="B216" s="49">
        <v>98181</v>
      </c>
      <c r="C216" s="13" t="s">
        <v>36</v>
      </c>
      <c r="D216" s="14">
        <v>1466.67</v>
      </c>
      <c r="E216" s="14"/>
      <c r="F216" s="15">
        <f t="shared" si="3"/>
        <v>153808.58000001038</v>
      </c>
      <c r="G216" s="16" t="s">
        <v>84</v>
      </c>
      <c r="H216" s="17" t="s">
        <v>337</v>
      </c>
      <c r="I216" s="49">
        <v>526</v>
      </c>
      <c r="J216" s="70" t="s">
        <v>251</v>
      </c>
    </row>
    <row r="217" spans="1:10" x14ac:dyDescent="0.25">
      <c r="A217" s="69" t="s">
        <v>335</v>
      </c>
      <c r="B217" s="49">
        <v>97380</v>
      </c>
      <c r="C217" s="13" t="s">
        <v>36</v>
      </c>
      <c r="D217" s="14">
        <v>1355.38</v>
      </c>
      <c r="E217" s="14"/>
      <c r="F217" s="15">
        <f t="shared" si="3"/>
        <v>152453.20000001037</v>
      </c>
      <c r="G217" s="16" t="s">
        <v>38</v>
      </c>
      <c r="H217" s="17" t="s">
        <v>149</v>
      </c>
      <c r="I217" s="49">
        <v>450213</v>
      </c>
      <c r="J217" s="70" t="s">
        <v>223</v>
      </c>
    </row>
    <row r="218" spans="1:10" x14ac:dyDescent="0.25">
      <c r="A218" s="69" t="s">
        <v>338</v>
      </c>
      <c r="B218" s="49">
        <v>369318</v>
      </c>
      <c r="C218" s="13" t="s">
        <v>206</v>
      </c>
      <c r="D218" s="14">
        <v>12867.61</v>
      </c>
      <c r="E218" s="14"/>
      <c r="F218" s="15">
        <f t="shared" si="3"/>
        <v>139585.59000001039</v>
      </c>
      <c r="G218" s="16" t="s">
        <v>146</v>
      </c>
      <c r="H218" s="17" t="s">
        <v>192</v>
      </c>
      <c r="I218" s="49" t="s">
        <v>339</v>
      </c>
      <c r="J218" s="70" t="s">
        <v>335</v>
      </c>
    </row>
    <row r="219" spans="1:10" x14ac:dyDescent="0.25">
      <c r="A219" s="69" t="s">
        <v>338</v>
      </c>
      <c r="B219" s="49">
        <v>134019</v>
      </c>
      <c r="C219" s="13" t="s">
        <v>39</v>
      </c>
      <c r="D219" s="14">
        <v>1086.9000000000001</v>
      </c>
      <c r="E219" s="14"/>
      <c r="F219" s="15">
        <f t="shared" si="3"/>
        <v>138498.69000001039</v>
      </c>
      <c r="G219" s="16" t="s">
        <v>38</v>
      </c>
      <c r="H219" s="17" t="s">
        <v>238</v>
      </c>
      <c r="I219" s="49">
        <v>1039274</v>
      </c>
      <c r="J219" s="70" t="s">
        <v>340</v>
      </c>
    </row>
    <row r="220" spans="1:10" x14ac:dyDescent="0.25">
      <c r="A220" s="69" t="s">
        <v>338</v>
      </c>
      <c r="B220" s="49">
        <v>362518</v>
      </c>
      <c r="C220" s="13" t="s">
        <v>36</v>
      </c>
      <c r="D220" s="14">
        <v>694.66</v>
      </c>
      <c r="E220" s="14"/>
      <c r="F220" s="15">
        <f t="shared" si="3"/>
        <v>137804.03000001039</v>
      </c>
      <c r="G220" s="16" t="s">
        <v>38</v>
      </c>
      <c r="H220" s="17" t="s">
        <v>214</v>
      </c>
      <c r="I220" s="49">
        <v>12612</v>
      </c>
      <c r="J220" s="70" t="s">
        <v>223</v>
      </c>
    </row>
    <row r="221" spans="1:10" x14ac:dyDescent="0.25">
      <c r="A221" s="69" t="s">
        <v>338</v>
      </c>
      <c r="B221" s="49">
        <v>362977</v>
      </c>
      <c r="C221" s="13" t="s">
        <v>36</v>
      </c>
      <c r="D221" s="14">
        <v>704.91</v>
      </c>
      <c r="E221" s="14"/>
      <c r="F221" s="15">
        <f t="shared" si="3"/>
        <v>137099.12000001039</v>
      </c>
      <c r="G221" s="16" t="s">
        <v>38</v>
      </c>
      <c r="H221" s="17" t="s">
        <v>43</v>
      </c>
      <c r="I221" s="49">
        <v>163682</v>
      </c>
      <c r="J221" s="70" t="s">
        <v>223</v>
      </c>
    </row>
    <row r="222" spans="1:10" x14ac:dyDescent="0.25">
      <c r="A222" s="69" t="s">
        <v>338</v>
      </c>
      <c r="B222" s="49">
        <v>363240</v>
      </c>
      <c r="C222" s="13" t="s">
        <v>36</v>
      </c>
      <c r="D222" s="14">
        <v>1980.89</v>
      </c>
      <c r="E222" s="14"/>
      <c r="F222" s="15">
        <f t="shared" si="3"/>
        <v>135118.23000001037</v>
      </c>
      <c r="G222" s="16" t="s">
        <v>145</v>
      </c>
      <c r="H222" s="17" t="s">
        <v>181</v>
      </c>
      <c r="I222" s="49">
        <v>13119</v>
      </c>
      <c r="J222" s="70" t="s">
        <v>263</v>
      </c>
    </row>
    <row r="223" spans="1:10" x14ac:dyDescent="0.25">
      <c r="A223" s="69" t="s">
        <v>338</v>
      </c>
      <c r="B223" s="49">
        <v>363971</v>
      </c>
      <c r="C223" s="13" t="s">
        <v>36</v>
      </c>
      <c r="D223" s="14">
        <v>538.79999999999995</v>
      </c>
      <c r="E223" s="14"/>
      <c r="F223" s="15">
        <f t="shared" si="3"/>
        <v>134579.43000001038</v>
      </c>
      <c r="G223" s="16" t="s">
        <v>77</v>
      </c>
      <c r="H223" s="17" t="s">
        <v>245</v>
      </c>
      <c r="I223" s="49">
        <v>450528</v>
      </c>
      <c r="J223" s="70" t="s">
        <v>258</v>
      </c>
    </row>
    <row r="224" spans="1:10" x14ac:dyDescent="0.25">
      <c r="A224" s="69" t="s">
        <v>338</v>
      </c>
      <c r="B224" s="49">
        <v>362260</v>
      </c>
      <c r="C224" s="13" t="s">
        <v>36</v>
      </c>
      <c r="D224" s="14">
        <v>397.66</v>
      </c>
      <c r="E224" s="14"/>
      <c r="F224" s="15">
        <f t="shared" si="3"/>
        <v>134181.77000001038</v>
      </c>
      <c r="G224" s="16" t="s">
        <v>41</v>
      </c>
      <c r="H224" s="17" t="s">
        <v>42</v>
      </c>
      <c r="I224" s="49">
        <v>680</v>
      </c>
      <c r="J224" s="70" t="s">
        <v>266</v>
      </c>
    </row>
    <row r="225" spans="1:10" x14ac:dyDescent="0.25">
      <c r="A225" s="69" t="s">
        <v>338</v>
      </c>
      <c r="B225" s="49">
        <v>361989</v>
      </c>
      <c r="C225" s="13" t="s">
        <v>36</v>
      </c>
      <c r="D225" s="14">
        <v>596.49</v>
      </c>
      <c r="E225" s="14"/>
      <c r="F225" s="15">
        <f t="shared" si="3"/>
        <v>133585.28000001039</v>
      </c>
      <c r="G225" s="16" t="s">
        <v>41</v>
      </c>
      <c r="H225" s="17" t="s">
        <v>42</v>
      </c>
      <c r="I225" s="49">
        <v>784</v>
      </c>
      <c r="J225" s="70" t="s">
        <v>266</v>
      </c>
    </row>
    <row r="226" spans="1:10" x14ac:dyDescent="0.25">
      <c r="A226" s="69" t="s">
        <v>338</v>
      </c>
      <c r="B226" s="49">
        <v>364345</v>
      </c>
      <c r="C226" s="13" t="s">
        <v>36</v>
      </c>
      <c r="D226" s="14">
        <v>614.4</v>
      </c>
      <c r="E226" s="14"/>
      <c r="F226" s="15">
        <f t="shared" si="3"/>
        <v>132970.88000001039</v>
      </c>
      <c r="G226" s="16" t="s">
        <v>55</v>
      </c>
      <c r="H226" s="17" t="s">
        <v>59</v>
      </c>
      <c r="I226" s="49">
        <v>51100</v>
      </c>
      <c r="J226" s="70" t="s">
        <v>263</v>
      </c>
    </row>
    <row r="227" spans="1:10" x14ac:dyDescent="0.25">
      <c r="A227" s="69" t="s">
        <v>338</v>
      </c>
      <c r="B227" s="49">
        <v>363652</v>
      </c>
      <c r="C227" s="13" t="s">
        <v>36</v>
      </c>
      <c r="D227" s="14">
        <v>426.69</v>
      </c>
      <c r="E227" s="14"/>
      <c r="F227" s="15">
        <f t="shared" si="3"/>
        <v>132544.19000001039</v>
      </c>
      <c r="G227" s="16" t="s">
        <v>38</v>
      </c>
      <c r="H227" s="17" t="s">
        <v>66</v>
      </c>
      <c r="I227" s="49">
        <v>294866</v>
      </c>
      <c r="J227" s="70" t="s">
        <v>257</v>
      </c>
    </row>
    <row r="228" spans="1:10" x14ac:dyDescent="0.25">
      <c r="A228" s="69" t="s">
        <v>341</v>
      </c>
      <c r="B228" s="49">
        <v>379156</v>
      </c>
      <c r="C228" s="13" t="s">
        <v>36</v>
      </c>
      <c r="D228" s="14">
        <v>1575</v>
      </c>
      <c r="E228" s="14"/>
      <c r="F228" s="15">
        <f t="shared" si="3"/>
        <v>130969.19000001039</v>
      </c>
      <c r="G228" s="16" t="s">
        <v>55</v>
      </c>
      <c r="H228" s="17" t="s">
        <v>201</v>
      </c>
      <c r="I228" s="49">
        <v>21578</v>
      </c>
      <c r="J228" s="70" t="s">
        <v>270</v>
      </c>
    </row>
    <row r="229" spans="1:10" x14ac:dyDescent="0.25">
      <c r="A229" s="69" t="s">
        <v>341</v>
      </c>
      <c r="B229" s="49">
        <v>369318</v>
      </c>
      <c r="C229" s="13" t="s">
        <v>206</v>
      </c>
      <c r="D229" s="14">
        <v>15717.68</v>
      </c>
      <c r="E229" s="14"/>
      <c r="F229" s="15">
        <f t="shared" si="3"/>
        <v>115251.5100000104</v>
      </c>
      <c r="G229" s="16" t="s">
        <v>146</v>
      </c>
      <c r="H229" s="17" t="s">
        <v>192</v>
      </c>
      <c r="I229" s="49" t="s">
        <v>342</v>
      </c>
      <c r="J229" s="70" t="s">
        <v>335</v>
      </c>
    </row>
    <row r="230" spans="1:10" x14ac:dyDescent="0.25">
      <c r="A230" s="69" t="s">
        <v>341</v>
      </c>
      <c r="B230" s="49">
        <v>292878</v>
      </c>
      <c r="C230" s="13" t="s">
        <v>139</v>
      </c>
      <c r="D230" s="14">
        <v>106003.69</v>
      </c>
      <c r="E230" s="14"/>
      <c r="F230" s="15">
        <f t="shared" si="3"/>
        <v>9247.8200000103971</v>
      </c>
      <c r="G230" s="16" t="s">
        <v>54</v>
      </c>
      <c r="H230" s="17"/>
      <c r="I230" s="49"/>
      <c r="J230" s="70"/>
    </row>
    <row r="231" spans="1:10" x14ac:dyDescent="0.25">
      <c r="A231" s="69" t="s">
        <v>341</v>
      </c>
      <c r="B231" s="49">
        <v>123481</v>
      </c>
      <c r="C231" s="13" t="s">
        <v>39</v>
      </c>
      <c r="D231" s="14">
        <v>9247.82</v>
      </c>
      <c r="E231" s="14"/>
      <c r="F231" s="15">
        <f t="shared" si="3"/>
        <v>1.0397343430668116E-8</v>
      </c>
      <c r="G231" s="16" t="s">
        <v>45</v>
      </c>
      <c r="H231" s="17" t="s">
        <v>343</v>
      </c>
      <c r="I231" s="49">
        <v>2</v>
      </c>
      <c r="J231" s="70" t="s">
        <v>284</v>
      </c>
    </row>
    <row r="232" spans="1:10" x14ac:dyDescent="0.25">
      <c r="A232" s="69"/>
      <c r="B232" s="49"/>
      <c r="C232" s="13"/>
      <c r="D232" s="14"/>
      <c r="E232" s="14"/>
      <c r="F232" s="15"/>
      <c r="G232" s="16"/>
      <c r="H232" s="17"/>
      <c r="I232" s="49"/>
      <c r="J232" s="70"/>
    </row>
    <row r="233" spans="1:10" ht="15.75" thickBot="1" x14ac:dyDescent="0.3">
      <c r="A233" s="87" t="s">
        <v>18</v>
      </c>
      <c r="B233" s="88"/>
      <c r="C233" s="18"/>
      <c r="D233" s="19">
        <f>SUM(D10:D232)</f>
        <v>1335198.5699999994</v>
      </c>
      <c r="E233" s="19">
        <f>SUM(E10:E232)</f>
        <v>1328548.5699999998</v>
      </c>
      <c r="F233" s="20">
        <f>F9-D233+E233</f>
        <v>1.0710209608078003E-8</v>
      </c>
      <c r="G233" s="21"/>
      <c r="H233" s="22"/>
      <c r="I233" s="50"/>
      <c r="J233" s="23"/>
    </row>
    <row r="234" spans="1:10" x14ac:dyDescent="0.25">
      <c r="A234" s="24" t="s">
        <v>19</v>
      </c>
      <c r="B234" s="3"/>
      <c r="C234" s="3"/>
      <c r="D234" s="4"/>
      <c r="E234" s="3"/>
      <c r="F234" s="3"/>
      <c r="G234" s="3"/>
      <c r="H234" s="3"/>
      <c r="I234" s="48"/>
      <c r="J234" s="5"/>
    </row>
    <row r="235" spans="1:10" x14ac:dyDescent="0.25">
      <c r="A235" s="24"/>
      <c r="B235" s="3"/>
      <c r="C235" s="3"/>
      <c r="D235" s="4"/>
      <c r="E235" s="3"/>
      <c r="F235" s="3"/>
      <c r="G235" s="3"/>
      <c r="H235" s="3"/>
      <c r="I235" s="48"/>
      <c r="J235" s="5"/>
    </row>
    <row r="236" spans="1:10" x14ac:dyDescent="0.25">
      <c r="A236" s="24"/>
      <c r="B236" s="3"/>
      <c r="C236" s="3"/>
      <c r="D236" s="4"/>
      <c r="E236" s="3"/>
      <c r="F236" s="3"/>
      <c r="G236" s="3"/>
      <c r="H236" s="3"/>
      <c r="I236" s="48"/>
      <c r="J236" s="5"/>
    </row>
    <row r="238" spans="1:10" ht="25.5" x14ac:dyDescent="0.25">
      <c r="C238" s="89" t="s">
        <v>0</v>
      </c>
      <c r="D238" s="89"/>
      <c r="E238" s="89"/>
      <c r="F238" s="89"/>
      <c r="G238" s="89"/>
      <c r="H238" s="89"/>
      <c r="I238" s="89"/>
      <c r="J238" s="89"/>
    </row>
    <row r="240" spans="1:10" ht="18.75" x14ac:dyDescent="0.3">
      <c r="A240" s="90" t="s">
        <v>344</v>
      </c>
      <c r="B240" s="90"/>
      <c r="C240" s="90"/>
      <c r="D240" s="90"/>
      <c r="E240" s="90"/>
      <c r="F240" s="90"/>
      <c r="G240" s="90"/>
      <c r="H240" s="90"/>
      <c r="I240" s="90"/>
      <c r="J240" s="90"/>
    </row>
    <row r="241" spans="1:10" x14ac:dyDescent="0.25">
      <c r="A241" s="3"/>
      <c r="B241" s="3"/>
      <c r="C241" s="3"/>
      <c r="D241" s="4"/>
      <c r="E241" s="3"/>
      <c r="F241" s="3"/>
      <c r="G241" s="3"/>
      <c r="H241" s="3"/>
      <c r="I241" s="48"/>
      <c r="J241" s="5"/>
    </row>
    <row r="242" spans="1:10" x14ac:dyDescent="0.25">
      <c r="A242" s="92" t="s">
        <v>20</v>
      </c>
      <c r="B242" s="93"/>
      <c r="C242" s="93"/>
      <c r="D242" s="93"/>
      <c r="E242" s="94"/>
      <c r="F242" s="3"/>
      <c r="G242" s="95" t="s">
        <v>21</v>
      </c>
      <c r="H242" s="95"/>
      <c r="I242" s="95"/>
      <c r="J242" s="5"/>
    </row>
    <row r="243" spans="1:10" x14ac:dyDescent="0.25">
      <c r="A243" s="25" t="s">
        <v>104</v>
      </c>
      <c r="B243" s="73"/>
      <c r="C243" s="73"/>
      <c r="D243" s="26"/>
      <c r="E243" s="27">
        <f t="shared" ref="E243:E299" si="4">SUMIF($G$8:$G$232,A243,$D$8:$D$232)</f>
        <v>4881.63</v>
      </c>
      <c r="F243" s="3"/>
      <c r="G243" s="68" t="s">
        <v>25</v>
      </c>
      <c r="H243" s="73"/>
      <c r="I243" s="51">
        <f>SUMIF($G$8:$G$232,G243,$E$8:$E$232)</f>
        <v>165956.07</v>
      </c>
      <c r="J243" s="5"/>
    </row>
    <row r="244" spans="1:10" x14ac:dyDescent="0.25">
      <c r="A244" s="25" t="s">
        <v>67</v>
      </c>
      <c r="B244" s="73"/>
      <c r="C244" s="73"/>
      <c r="D244" s="26"/>
      <c r="E244" s="27">
        <f t="shared" si="4"/>
        <v>1153.58</v>
      </c>
      <c r="F244" s="3"/>
      <c r="G244" s="68" t="s">
        <v>47</v>
      </c>
      <c r="H244" s="73"/>
      <c r="I244" s="52">
        <f>SUMIF($G$8:$G$232,G244,$E$8:$E$232)</f>
        <v>1001500</v>
      </c>
      <c r="J244" s="5"/>
    </row>
    <row r="245" spans="1:10" x14ac:dyDescent="0.25">
      <c r="A245" s="25" t="s">
        <v>111</v>
      </c>
      <c r="B245" s="73"/>
      <c r="C245" s="73"/>
      <c r="D245" s="26"/>
      <c r="E245" s="27">
        <f t="shared" si="4"/>
        <v>1442.8899999999999</v>
      </c>
      <c r="F245" s="3"/>
      <c r="G245" s="25" t="s">
        <v>17</v>
      </c>
      <c r="H245" s="73"/>
      <c r="I245" s="52">
        <f>SUMIF($G$8:$G$232,G245,$E$8:$E$232)</f>
        <v>18192.5</v>
      </c>
      <c r="J245" s="5"/>
    </row>
    <row r="246" spans="1:10" x14ac:dyDescent="0.25">
      <c r="A246" s="25" t="s">
        <v>54</v>
      </c>
      <c r="B246" s="73"/>
      <c r="C246" s="73"/>
      <c r="D246" s="26"/>
      <c r="E246" s="27">
        <f t="shared" si="4"/>
        <v>550529.18999999994</v>
      </c>
      <c r="F246" s="3"/>
      <c r="G246" s="25" t="s">
        <v>23</v>
      </c>
      <c r="H246" s="3"/>
      <c r="I246" s="52">
        <f>SUMIF($G$8:$G$232,G246,$E$8:$E$232)</f>
        <v>1900</v>
      </c>
      <c r="J246" s="5"/>
    </row>
    <row r="247" spans="1:10" x14ac:dyDescent="0.25">
      <c r="A247" s="25" t="s">
        <v>106</v>
      </c>
      <c r="D247" s="26"/>
      <c r="E247" s="27">
        <f t="shared" si="4"/>
        <v>0</v>
      </c>
      <c r="F247" s="3"/>
      <c r="G247" s="25" t="s">
        <v>118</v>
      </c>
      <c r="H247" s="3"/>
      <c r="I247" s="52">
        <f>SUMIF($G$8:$G$232,G247,$E$8:$E$232)</f>
        <v>141000</v>
      </c>
      <c r="J247" s="5"/>
    </row>
    <row r="248" spans="1:10" x14ac:dyDescent="0.25">
      <c r="A248" s="25" t="s">
        <v>112</v>
      </c>
      <c r="B248" s="73"/>
      <c r="C248" s="73"/>
      <c r="D248" s="26"/>
      <c r="E248" s="27">
        <f t="shared" si="4"/>
        <v>0</v>
      </c>
      <c r="F248" s="3"/>
      <c r="G248" s="30" t="s">
        <v>28</v>
      </c>
      <c r="H248" s="74"/>
      <c r="I248" s="53">
        <f>SUM(I243:I247)</f>
        <v>1328548.57</v>
      </c>
      <c r="J248" s="77">
        <f>E233-I248</f>
        <v>0</v>
      </c>
    </row>
    <row r="249" spans="1:10" x14ac:dyDescent="0.25">
      <c r="A249" s="25" t="s">
        <v>108</v>
      </c>
      <c r="B249" s="73"/>
      <c r="C249" s="73"/>
      <c r="D249" s="26"/>
      <c r="E249" s="27">
        <f t="shared" si="4"/>
        <v>1800</v>
      </c>
      <c r="F249" s="3"/>
      <c r="G249" s="75"/>
      <c r="H249" s="76"/>
      <c r="I249" s="54"/>
      <c r="J249" s="5"/>
    </row>
    <row r="250" spans="1:10" x14ac:dyDescent="0.25">
      <c r="A250" s="25" t="s">
        <v>94</v>
      </c>
      <c r="B250" s="73"/>
      <c r="C250" s="73"/>
      <c r="D250" s="26"/>
      <c r="E250" s="27">
        <f t="shared" si="4"/>
        <v>5461.53</v>
      </c>
      <c r="F250" s="3"/>
      <c r="G250" s="33" t="s">
        <v>30</v>
      </c>
      <c r="H250" s="34"/>
      <c r="I250" s="55"/>
    </row>
    <row r="251" spans="1:10" x14ac:dyDescent="0.25">
      <c r="A251" s="25" t="s">
        <v>113</v>
      </c>
      <c r="B251" s="73"/>
      <c r="C251" s="73"/>
      <c r="D251" s="26"/>
      <c r="E251" s="27">
        <f t="shared" si="4"/>
        <v>0</v>
      </c>
      <c r="F251" s="3"/>
      <c r="G251" s="68" t="s">
        <v>31</v>
      </c>
      <c r="H251" s="73"/>
      <c r="I251" s="52">
        <f>'[1]CEF Dezembro 2022 - 901922'!I283</f>
        <v>418.06999999952967</v>
      </c>
    </row>
    <row r="252" spans="1:10" x14ac:dyDescent="0.25">
      <c r="A252" s="25" t="s">
        <v>114</v>
      </c>
      <c r="B252" s="73"/>
      <c r="C252" s="73"/>
      <c r="D252" s="26"/>
      <c r="E252" s="27">
        <f t="shared" si="4"/>
        <v>0</v>
      </c>
      <c r="F252" s="3"/>
      <c r="G252" s="25" t="s">
        <v>54</v>
      </c>
      <c r="H252" s="73"/>
      <c r="I252" s="52">
        <f>SUMIF($G$8:$G$232,G252,$D$8:$D$232)</f>
        <v>550529.18999999994</v>
      </c>
    </row>
    <row r="253" spans="1:10" x14ac:dyDescent="0.25">
      <c r="A253" s="25" t="s">
        <v>61</v>
      </c>
      <c r="B253" s="73"/>
      <c r="C253" s="73"/>
      <c r="D253" s="26"/>
      <c r="E253" s="27">
        <f t="shared" si="4"/>
        <v>0</v>
      </c>
      <c r="F253" s="3"/>
      <c r="G253" s="96" t="s">
        <v>25</v>
      </c>
      <c r="H253" s="97"/>
      <c r="I253" s="52">
        <f>-SUMIF($G$8:$G$232,G253,$E$8:$E$232)</f>
        <v>-165956.07</v>
      </c>
    </row>
    <row r="254" spans="1:10" x14ac:dyDescent="0.25">
      <c r="A254" s="68" t="s">
        <v>62</v>
      </c>
      <c r="B254" s="73"/>
      <c r="C254" s="73"/>
      <c r="D254" s="26"/>
      <c r="E254" s="27">
        <f t="shared" si="4"/>
        <v>1120</v>
      </c>
      <c r="F254" s="3"/>
      <c r="G254" s="68" t="s">
        <v>137</v>
      </c>
      <c r="H254" s="73"/>
      <c r="I254" s="52">
        <f>176.06+559.97</f>
        <v>736.03</v>
      </c>
    </row>
    <row r="255" spans="1:10" x14ac:dyDescent="0.25">
      <c r="A255" s="25" t="s">
        <v>24</v>
      </c>
      <c r="B255" s="73"/>
      <c r="C255" s="73"/>
      <c r="D255" s="26"/>
      <c r="E255" s="27">
        <f t="shared" si="4"/>
        <v>0</v>
      </c>
      <c r="F255" s="3"/>
      <c r="G255" s="36"/>
      <c r="H255" s="37"/>
      <c r="I255" s="52"/>
    </row>
    <row r="256" spans="1:10" x14ac:dyDescent="0.25">
      <c r="A256" s="25" t="s">
        <v>115</v>
      </c>
      <c r="B256" s="73"/>
      <c r="C256" s="73"/>
      <c r="D256" s="26"/>
      <c r="E256" s="27">
        <f t="shared" si="4"/>
        <v>0</v>
      </c>
      <c r="F256" s="3"/>
      <c r="G256" s="38" t="s">
        <v>33</v>
      </c>
      <c r="H256" s="37"/>
      <c r="I256" s="56">
        <f>SUM(I251:I255)</f>
        <v>385727.21999999945</v>
      </c>
    </row>
    <row r="257" spans="1:10" x14ac:dyDescent="0.25">
      <c r="A257" s="25" t="s">
        <v>102</v>
      </c>
      <c r="B257" s="73"/>
      <c r="C257" s="73"/>
      <c r="D257" s="26"/>
      <c r="E257" s="27">
        <f t="shared" si="4"/>
        <v>740</v>
      </c>
      <c r="F257" s="3"/>
      <c r="G257" s="40"/>
      <c r="I257" s="57"/>
      <c r="J257" s="5"/>
    </row>
    <row r="258" spans="1:10" x14ac:dyDescent="0.25">
      <c r="A258" s="25" t="s">
        <v>73</v>
      </c>
      <c r="B258" s="73"/>
      <c r="C258" s="73"/>
      <c r="D258" s="26"/>
      <c r="E258" s="27">
        <f t="shared" si="4"/>
        <v>0</v>
      </c>
      <c r="F258" s="3"/>
      <c r="G258" s="78" t="s">
        <v>116</v>
      </c>
      <c r="H258" s="79"/>
      <c r="I258" s="58"/>
      <c r="J258" s="5"/>
    </row>
    <row r="259" spans="1:10" x14ac:dyDescent="0.25">
      <c r="A259" s="25" t="s">
        <v>117</v>
      </c>
      <c r="B259" s="73"/>
      <c r="C259" s="73"/>
      <c r="D259" s="26"/>
      <c r="E259" s="27">
        <f t="shared" si="4"/>
        <v>0</v>
      </c>
      <c r="F259" s="3"/>
      <c r="G259" s="80" t="s">
        <v>31</v>
      </c>
      <c r="H259" s="81"/>
      <c r="I259" s="51">
        <f>'[1]CEF Dezembro 2022 - 901922'!I290</f>
        <v>882573.58</v>
      </c>
      <c r="J259" s="5"/>
    </row>
    <row r="260" spans="1:10" x14ac:dyDescent="0.25">
      <c r="A260" s="25" t="s">
        <v>71</v>
      </c>
      <c r="B260" s="73"/>
      <c r="C260" s="73"/>
      <c r="D260" s="26"/>
      <c r="E260" s="27">
        <f t="shared" si="4"/>
        <v>0</v>
      </c>
      <c r="F260" s="3"/>
      <c r="G260" s="25" t="s">
        <v>118</v>
      </c>
      <c r="H260" s="73"/>
      <c r="I260" s="52">
        <f>SUMIF($G$8:$G$232,G260,$E$8:$E$232)</f>
        <v>141000</v>
      </c>
      <c r="J260" s="5"/>
    </row>
    <row r="261" spans="1:10" x14ac:dyDescent="0.25">
      <c r="A261" s="25" t="s">
        <v>146</v>
      </c>
      <c r="B261" s="73"/>
      <c r="C261" s="73"/>
      <c r="D261" s="26"/>
      <c r="E261" s="27">
        <f t="shared" si="4"/>
        <v>35215.160000000003</v>
      </c>
      <c r="F261" s="3"/>
      <c r="G261" s="68" t="s">
        <v>119</v>
      </c>
      <c r="H261" s="73"/>
      <c r="I261" s="52">
        <f>-SUMIF($G$8:$G$232,G261,$D$8:$D$232)</f>
        <v>0</v>
      </c>
      <c r="J261" s="5"/>
    </row>
    <row r="262" spans="1:10" x14ac:dyDescent="0.25">
      <c r="A262" s="25" t="s">
        <v>26</v>
      </c>
      <c r="B262" s="73"/>
      <c r="C262" s="73"/>
      <c r="D262" s="26"/>
      <c r="E262" s="27">
        <f t="shared" si="4"/>
        <v>75.010000000000005</v>
      </c>
      <c r="F262" s="3"/>
      <c r="G262" s="68" t="s">
        <v>197</v>
      </c>
      <c r="H262" s="37"/>
      <c r="I262" s="59"/>
      <c r="J262" s="5"/>
    </row>
    <row r="263" spans="1:10" x14ac:dyDescent="0.25">
      <c r="A263" s="25" t="s">
        <v>120</v>
      </c>
      <c r="B263" s="73"/>
      <c r="C263" s="73"/>
      <c r="D263" s="26"/>
      <c r="E263" s="27">
        <f t="shared" si="4"/>
        <v>0</v>
      </c>
      <c r="F263" s="3"/>
      <c r="G263" s="30" t="s">
        <v>121</v>
      </c>
      <c r="H263" s="37"/>
      <c r="I263" s="53">
        <f>SUM(I259:I262)</f>
        <v>1023573.58</v>
      </c>
      <c r="J263" s="5"/>
    </row>
    <row r="264" spans="1:10" x14ac:dyDescent="0.25">
      <c r="A264" s="68" t="s">
        <v>52</v>
      </c>
      <c r="B264" s="73"/>
      <c r="C264" s="73"/>
      <c r="D264" s="26"/>
      <c r="E264" s="27">
        <f t="shared" si="4"/>
        <v>125</v>
      </c>
      <c r="F264" s="3"/>
      <c r="G264" s="40"/>
      <c r="I264" s="57"/>
      <c r="J264" s="5"/>
    </row>
    <row r="265" spans="1:10" x14ac:dyDescent="0.25">
      <c r="A265" s="25" t="s">
        <v>60</v>
      </c>
      <c r="B265" s="73"/>
      <c r="C265" s="73"/>
      <c r="D265" s="26"/>
      <c r="E265" s="27">
        <f t="shared" si="4"/>
        <v>957</v>
      </c>
      <c r="F265" s="3"/>
      <c r="G265" s="33" t="s">
        <v>122</v>
      </c>
      <c r="H265" s="34"/>
      <c r="I265" s="55"/>
      <c r="J265" s="5"/>
    </row>
    <row r="266" spans="1:10" x14ac:dyDescent="0.25">
      <c r="A266" s="25" t="s">
        <v>90</v>
      </c>
      <c r="B266" s="73"/>
      <c r="C266" s="73"/>
      <c r="D266" s="26"/>
      <c r="E266" s="27">
        <f t="shared" si="4"/>
        <v>44669.84</v>
      </c>
      <c r="F266" s="3"/>
      <c r="G266" s="68" t="s">
        <v>31</v>
      </c>
      <c r="H266" s="73"/>
      <c r="I266" s="60">
        <f>'[1]CEF Dezembro 2022 - 901922'!I297</f>
        <v>1020000</v>
      </c>
      <c r="J266" s="5"/>
    </row>
    <row r="267" spans="1:10" x14ac:dyDescent="0.25">
      <c r="A267" s="25" t="s">
        <v>85</v>
      </c>
      <c r="B267" s="73"/>
      <c r="C267" s="73"/>
      <c r="D267" s="26"/>
      <c r="E267" s="27">
        <f t="shared" si="4"/>
        <v>1709.42</v>
      </c>
      <c r="F267" s="3"/>
      <c r="G267" s="68" t="s">
        <v>35</v>
      </c>
      <c r="H267" s="73"/>
      <c r="I267" s="61">
        <v>800000</v>
      </c>
      <c r="J267" s="5"/>
    </row>
    <row r="268" spans="1:10" x14ac:dyDescent="0.25">
      <c r="A268" s="68" t="s">
        <v>89</v>
      </c>
      <c r="B268" s="73"/>
      <c r="C268" s="73"/>
      <c r="D268" s="26"/>
      <c r="E268" s="27">
        <f t="shared" si="4"/>
        <v>90732.459999999992</v>
      </c>
      <c r="F268" s="3"/>
      <c r="G268" s="68" t="s">
        <v>47</v>
      </c>
      <c r="H268" s="73"/>
      <c r="I268" s="52">
        <f>-SUMIF($G$8:$G$232,G268,$E$8:$E$232)</f>
        <v>-1001500</v>
      </c>
      <c r="J268" s="5"/>
    </row>
    <row r="269" spans="1:10" x14ac:dyDescent="0.25">
      <c r="A269" s="68" t="s">
        <v>92</v>
      </c>
      <c r="B269" s="73"/>
      <c r="C269" s="73"/>
      <c r="D269" s="26"/>
      <c r="E269" s="27">
        <f t="shared" si="4"/>
        <v>1015.8499999999999</v>
      </c>
      <c r="F269" s="3"/>
      <c r="G269" s="68"/>
      <c r="H269" s="37"/>
      <c r="I269" s="59"/>
      <c r="J269" s="5"/>
    </row>
    <row r="270" spans="1:10" x14ac:dyDescent="0.25">
      <c r="A270" s="25" t="s">
        <v>96</v>
      </c>
      <c r="B270" s="73"/>
      <c r="C270" s="73"/>
      <c r="D270" s="26"/>
      <c r="E270" s="27">
        <f t="shared" si="4"/>
        <v>0</v>
      </c>
      <c r="F270" s="3"/>
      <c r="G270" s="30" t="s">
        <v>33</v>
      </c>
      <c r="H270" s="37"/>
      <c r="I270" s="56">
        <f>SUM(I266:I269)</f>
        <v>818500</v>
      </c>
      <c r="J270" s="5"/>
    </row>
    <row r="271" spans="1:10" x14ac:dyDescent="0.25">
      <c r="A271" s="25" t="s">
        <v>40</v>
      </c>
      <c r="B271" s="73"/>
      <c r="C271" s="73"/>
      <c r="D271" s="26"/>
      <c r="E271" s="27">
        <f t="shared" si="4"/>
        <v>2374.81</v>
      </c>
      <c r="F271" s="3"/>
      <c r="G271" s="25"/>
      <c r="H271" s="3"/>
      <c r="I271" s="62"/>
      <c r="J271" s="5"/>
    </row>
    <row r="272" spans="1:10" ht="34.5" customHeight="1" x14ac:dyDescent="0.25">
      <c r="A272" s="25" t="s">
        <v>123</v>
      </c>
      <c r="B272" s="73"/>
      <c r="C272" s="73"/>
      <c r="D272" s="26"/>
      <c r="E272" s="27">
        <f t="shared" si="4"/>
        <v>0</v>
      </c>
      <c r="F272" s="3"/>
      <c r="G272" s="78" t="s">
        <v>124</v>
      </c>
      <c r="H272" s="79"/>
      <c r="I272" s="63"/>
      <c r="J272" s="5"/>
    </row>
    <row r="273" spans="1:10" x14ac:dyDescent="0.25">
      <c r="A273" s="25" t="s">
        <v>44</v>
      </c>
      <c r="B273" s="73"/>
      <c r="C273" s="73"/>
      <c r="D273" s="26"/>
      <c r="E273" s="27">
        <f t="shared" si="4"/>
        <v>1100</v>
      </c>
      <c r="F273" s="3"/>
      <c r="G273" s="64" t="s">
        <v>125</v>
      </c>
      <c r="H273" s="65"/>
      <c r="I273" s="51">
        <f>'[1]CEF Dezembro 2022 - 901922'!I306</f>
        <v>885300.14000000013</v>
      </c>
      <c r="J273" s="5"/>
    </row>
    <row r="274" spans="1:10" x14ac:dyDescent="0.25">
      <c r="A274" s="25" t="s">
        <v>126</v>
      </c>
      <c r="B274" s="73"/>
      <c r="C274" s="73"/>
      <c r="D274" s="26"/>
      <c r="E274" s="27">
        <f t="shared" si="4"/>
        <v>1675.63</v>
      </c>
      <c r="F274" s="3"/>
      <c r="G274" s="25" t="s">
        <v>345</v>
      </c>
      <c r="I274" s="66">
        <v>113696.83</v>
      </c>
      <c r="J274" s="5"/>
    </row>
    <row r="275" spans="1:10" x14ac:dyDescent="0.25">
      <c r="A275" s="68" t="s">
        <v>84</v>
      </c>
      <c r="B275" s="73"/>
      <c r="C275" s="73"/>
      <c r="D275" s="26"/>
      <c r="E275" s="27">
        <f t="shared" si="4"/>
        <v>2085.7200000000003</v>
      </c>
      <c r="F275" s="3"/>
      <c r="G275" s="25"/>
      <c r="I275" s="66"/>
      <c r="J275" s="5"/>
    </row>
    <row r="276" spans="1:10" x14ac:dyDescent="0.25">
      <c r="A276" s="68" t="s">
        <v>50</v>
      </c>
      <c r="B276" s="73"/>
      <c r="C276" s="73"/>
      <c r="D276" s="26"/>
      <c r="E276" s="27">
        <f t="shared" si="4"/>
        <v>0</v>
      </c>
      <c r="F276" s="3"/>
      <c r="G276" s="25"/>
      <c r="I276" s="66"/>
      <c r="J276" s="5"/>
    </row>
    <row r="277" spans="1:10" x14ac:dyDescent="0.25">
      <c r="A277" s="68" t="s">
        <v>55</v>
      </c>
      <c r="B277" s="73"/>
      <c r="C277" s="73"/>
      <c r="D277" s="26"/>
      <c r="E277" s="27">
        <f t="shared" si="4"/>
        <v>7940.8499999999995</v>
      </c>
      <c r="F277" s="3"/>
      <c r="G277" s="25"/>
      <c r="I277" s="66"/>
      <c r="J277" s="5"/>
    </row>
    <row r="278" spans="1:10" x14ac:dyDescent="0.25">
      <c r="A278" s="25" t="s">
        <v>127</v>
      </c>
      <c r="B278" s="73"/>
      <c r="C278" s="73"/>
      <c r="D278" s="26"/>
      <c r="E278" s="27">
        <f t="shared" si="4"/>
        <v>1240</v>
      </c>
      <c r="F278" s="3"/>
      <c r="G278" s="36" t="s">
        <v>106</v>
      </c>
      <c r="H278" s="82" t="s">
        <v>128</v>
      </c>
      <c r="I278" s="52">
        <f>-SUMIF($G$8:$G$411,G278,$D$8:$D$411)</f>
        <v>0</v>
      </c>
      <c r="J278" s="5"/>
    </row>
    <row r="279" spans="1:10" x14ac:dyDescent="0.25">
      <c r="A279" s="25" t="s">
        <v>77</v>
      </c>
      <c r="B279" s="73"/>
      <c r="C279" s="73"/>
      <c r="D279" s="26"/>
      <c r="E279" s="27">
        <f t="shared" si="4"/>
        <v>805.47</v>
      </c>
      <c r="F279" s="3"/>
      <c r="G279" s="30" t="s">
        <v>121</v>
      </c>
      <c r="H279" s="74"/>
      <c r="I279" s="53">
        <f>SUM(I273:I278)</f>
        <v>998996.97000000009</v>
      </c>
      <c r="J279" s="5"/>
    </row>
    <row r="280" spans="1:10" x14ac:dyDescent="0.25">
      <c r="A280" s="25" t="s">
        <v>38</v>
      </c>
      <c r="B280" s="73"/>
      <c r="C280" s="73"/>
      <c r="D280" s="26"/>
      <c r="E280" s="27">
        <f t="shared" si="4"/>
        <v>58708.450000000004</v>
      </c>
      <c r="F280" s="3"/>
      <c r="G280" s="40"/>
      <c r="I280" s="57"/>
      <c r="J280" s="5"/>
    </row>
    <row r="281" spans="1:10" x14ac:dyDescent="0.25">
      <c r="A281" s="25" t="s">
        <v>129</v>
      </c>
      <c r="B281" s="73"/>
      <c r="C281" s="73"/>
      <c r="D281" s="26"/>
      <c r="E281" s="27">
        <f t="shared" si="4"/>
        <v>0</v>
      </c>
      <c r="F281" s="3"/>
      <c r="G281" s="33" t="s">
        <v>130</v>
      </c>
      <c r="H281" s="83"/>
      <c r="I281" s="58"/>
      <c r="J281" s="5"/>
    </row>
    <row r="282" spans="1:10" x14ac:dyDescent="0.25">
      <c r="A282" s="25" t="s">
        <v>41</v>
      </c>
      <c r="B282" s="73"/>
      <c r="C282" s="73"/>
      <c r="D282" s="26"/>
      <c r="E282" s="27">
        <f t="shared" si="4"/>
        <v>12544.99</v>
      </c>
      <c r="F282" s="3"/>
      <c r="G282" s="25" t="s">
        <v>346</v>
      </c>
      <c r="H282" s="65"/>
      <c r="I282" s="53">
        <v>157997.29</v>
      </c>
      <c r="J282" s="5"/>
    </row>
    <row r="283" spans="1:10" x14ac:dyDescent="0.25">
      <c r="A283" s="25" t="s">
        <v>119</v>
      </c>
      <c r="B283" s="73"/>
      <c r="C283" s="73"/>
      <c r="D283" s="26"/>
      <c r="E283" s="27">
        <f t="shared" si="4"/>
        <v>0</v>
      </c>
      <c r="F283" s="3"/>
      <c r="G283" s="30"/>
      <c r="H283" s="74"/>
      <c r="I283" s="53"/>
      <c r="J283" s="5"/>
    </row>
    <row r="284" spans="1:10" x14ac:dyDescent="0.25">
      <c r="A284" s="25" t="s">
        <v>27</v>
      </c>
      <c r="B284" s="73"/>
      <c r="C284" s="73"/>
      <c r="D284" s="26"/>
      <c r="E284" s="27">
        <f t="shared" si="4"/>
        <v>0</v>
      </c>
      <c r="F284" s="3"/>
      <c r="G284" s="76"/>
      <c r="H284" s="76"/>
      <c r="I284" s="67"/>
      <c r="J284" s="5"/>
    </row>
    <row r="285" spans="1:10" x14ac:dyDescent="0.25">
      <c r="A285" s="25" t="s">
        <v>99</v>
      </c>
      <c r="B285" s="73"/>
      <c r="C285" s="73"/>
      <c r="D285" s="26"/>
      <c r="E285" s="27">
        <f t="shared" si="4"/>
        <v>11</v>
      </c>
      <c r="F285" s="3"/>
      <c r="G285" s="76"/>
      <c r="H285" s="76"/>
      <c r="I285" s="67"/>
      <c r="J285" s="5"/>
    </row>
    <row r="286" spans="1:10" x14ac:dyDescent="0.25">
      <c r="A286" s="25" t="s">
        <v>45</v>
      </c>
      <c r="B286" s="73"/>
      <c r="C286" s="73"/>
      <c r="D286" s="26"/>
      <c r="E286" s="27">
        <f t="shared" si="4"/>
        <v>420180.91999999993</v>
      </c>
      <c r="F286" s="3"/>
      <c r="G286" s="76"/>
      <c r="H286" s="76"/>
      <c r="I286" s="67"/>
      <c r="J286" s="5"/>
    </row>
    <row r="287" spans="1:10" x14ac:dyDescent="0.25">
      <c r="A287" s="25" t="s">
        <v>107</v>
      </c>
      <c r="B287" s="73"/>
      <c r="C287" s="73"/>
      <c r="D287" s="26"/>
      <c r="E287" s="27">
        <f t="shared" si="4"/>
        <v>1763.73</v>
      </c>
      <c r="F287" s="3"/>
      <c r="G287" s="76"/>
      <c r="H287" s="76"/>
      <c r="I287" s="67"/>
      <c r="J287" s="5"/>
    </row>
    <row r="288" spans="1:10" x14ac:dyDescent="0.25">
      <c r="A288" s="25" t="s">
        <v>16</v>
      </c>
      <c r="B288" s="73"/>
      <c r="C288" s="73"/>
      <c r="D288" s="26"/>
      <c r="E288" s="27">
        <f t="shared" si="4"/>
        <v>0</v>
      </c>
      <c r="F288" s="3"/>
      <c r="G288" s="76"/>
      <c r="H288" s="76"/>
      <c r="I288" s="67"/>
      <c r="J288" s="5"/>
    </row>
    <row r="289" spans="1:10" x14ac:dyDescent="0.25">
      <c r="A289" s="25" t="s">
        <v>29</v>
      </c>
      <c r="B289" s="73"/>
      <c r="C289" s="73"/>
      <c r="D289" s="26"/>
      <c r="E289" s="27">
        <f t="shared" si="4"/>
        <v>1531.62</v>
      </c>
      <c r="F289" s="3"/>
      <c r="G289" s="76"/>
      <c r="H289" s="76"/>
      <c r="I289" s="67"/>
      <c r="J289" s="5"/>
    </row>
    <row r="290" spans="1:10" x14ac:dyDescent="0.25">
      <c r="A290" s="25" t="s">
        <v>131</v>
      </c>
      <c r="B290" s="73"/>
      <c r="C290" s="73"/>
      <c r="D290" s="26"/>
      <c r="E290" s="27">
        <f t="shared" si="4"/>
        <v>0</v>
      </c>
      <c r="F290" s="3"/>
      <c r="G290" s="76"/>
      <c r="H290" s="76"/>
      <c r="I290" s="67"/>
      <c r="J290" s="5"/>
    </row>
    <row r="291" spans="1:10" x14ac:dyDescent="0.25">
      <c r="A291" s="25" t="s">
        <v>56</v>
      </c>
      <c r="B291" s="73"/>
      <c r="C291" s="73"/>
      <c r="D291" s="26"/>
      <c r="E291" s="27">
        <f t="shared" si="4"/>
        <v>12422.36</v>
      </c>
      <c r="F291" s="3"/>
      <c r="G291" s="76"/>
      <c r="H291" s="76"/>
      <c r="I291" s="67"/>
      <c r="J291" s="5"/>
    </row>
    <row r="292" spans="1:10" x14ac:dyDescent="0.25">
      <c r="A292" s="25" t="s">
        <v>145</v>
      </c>
      <c r="B292" s="73"/>
      <c r="C292" s="73"/>
      <c r="D292" s="26"/>
      <c r="E292" s="27">
        <f t="shared" si="4"/>
        <v>16980.89</v>
      </c>
      <c r="F292" s="3"/>
      <c r="G292" s="76"/>
      <c r="H292" s="76"/>
      <c r="I292" s="67"/>
      <c r="J292" s="5"/>
    </row>
    <row r="293" spans="1:10" x14ac:dyDescent="0.25">
      <c r="A293" s="25" t="s">
        <v>64</v>
      </c>
      <c r="B293" s="73"/>
      <c r="C293" s="73"/>
      <c r="D293" s="26"/>
      <c r="E293" s="27">
        <f t="shared" si="4"/>
        <v>0</v>
      </c>
      <c r="F293" s="3"/>
      <c r="G293" s="76"/>
      <c r="H293" s="76"/>
      <c r="I293" s="67"/>
      <c r="J293" s="5"/>
    </row>
    <row r="294" spans="1:10" x14ac:dyDescent="0.25">
      <c r="A294" s="25" t="s">
        <v>132</v>
      </c>
      <c r="B294" s="73"/>
      <c r="C294" s="73"/>
      <c r="D294" s="26"/>
      <c r="E294" s="27">
        <f t="shared" si="4"/>
        <v>0</v>
      </c>
      <c r="F294" s="3"/>
      <c r="G294" s="76"/>
      <c r="H294" s="76"/>
      <c r="I294" s="67"/>
      <c r="J294" s="5"/>
    </row>
    <row r="295" spans="1:10" x14ac:dyDescent="0.25">
      <c r="A295" s="25" t="s">
        <v>133</v>
      </c>
      <c r="B295" s="73"/>
      <c r="C295" s="73"/>
      <c r="D295" s="26"/>
      <c r="E295" s="27">
        <f t="shared" si="4"/>
        <v>0</v>
      </c>
      <c r="F295" s="3"/>
      <c r="G295" s="76"/>
      <c r="H295" s="76"/>
      <c r="I295" s="67"/>
      <c r="J295" s="5"/>
    </row>
    <row r="296" spans="1:10" x14ac:dyDescent="0.25">
      <c r="A296" s="25" t="s">
        <v>74</v>
      </c>
      <c r="B296" s="73"/>
      <c r="C296" s="73"/>
      <c r="D296" s="26"/>
      <c r="E296" s="27">
        <f t="shared" si="4"/>
        <v>1154.28</v>
      </c>
      <c r="F296" s="3"/>
      <c r="G296" s="76"/>
      <c r="H296" s="76"/>
      <c r="I296" s="67"/>
      <c r="J296" s="5"/>
    </row>
    <row r="297" spans="1:10" x14ac:dyDescent="0.25">
      <c r="A297" s="25" t="s">
        <v>134</v>
      </c>
      <c r="B297" s="73"/>
      <c r="C297" s="73"/>
      <c r="D297" s="26"/>
      <c r="E297" s="27">
        <f t="shared" si="4"/>
        <v>0</v>
      </c>
      <c r="F297" s="3"/>
      <c r="G297" s="76"/>
      <c r="H297" s="76"/>
      <c r="I297" s="67"/>
      <c r="J297" s="5"/>
    </row>
    <row r="298" spans="1:10" x14ac:dyDescent="0.25">
      <c r="A298" s="25" t="s">
        <v>58</v>
      </c>
      <c r="B298" s="73"/>
      <c r="C298" s="73"/>
      <c r="D298" s="26"/>
      <c r="E298" s="27">
        <f t="shared" si="4"/>
        <v>0</v>
      </c>
      <c r="F298" s="3"/>
      <c r="G298" s="76"/>
      <c r="H298" s="76"/>
      <c r="I298" s="67"/>
      <c r="J298" s="5"/>
    </row>
    <row r="299" spans="1:10" x14ac:dyDescent="0.25">
      <c r="A299" s="25" t="s">
        <v>37</v>
      </c>
      <c r="B299" s="73"/>
      <c r="C299" s="73"/>
      <c r="D299" s="26"/>
      <c r="E299" s="27">
        <f t="shared" si="4"/>
        <v>51049.29</v>
      </c>
      <c r="F299" s="3"/>
      <c r="G299" s="76"/>
      <c r="H299" s="76"/>
      <c r="I299" s="67"/>
      <c r="J299" s="5"/>
    </row>
    <row r="300" spans="1:10" x14ac:dyDescent="0.25">
      <c r="A300" s="85" t="s">
        <v>28</v>
      </c>
      <c r="B300" s="86"/>
      <c r="C300" s="86"/>
      <c r="D300" s="45"/>
      <c r="E300" s="46">
        <f>SUM(E243:E299)</f>
        <v>1335198.57</v>
      </c>
      <c r="F300" s="3"/>
      <c r="G300" s="76"/>
      <c r="H300" s="76"/>
      <c r="I300" s="67"/>
      <c r="J300" s="5"/>
    </row>
    <row r="301" spans="1:10" x14ac:dyDescent="0.25">
      <c r="D301"/>
      <c r="F301" s="3"/>
      <c r="G301" s="76"/>
      <c r="H301" s="76"/>
      <c r="I301" s="67"/>
      <c r="J301" s="5"/>
    </row>
    <row r="302" spans="1:10" x14ac:dyDescent="0.25">
      <c r="E302" s="71">
        <f>D233-E300</f>
        <v>0</v>
      </c>
    </row>
    <row r="305" spans="5:5" x14ac:dyDescent="0.25">
      <c r="E305" s="71"/>
    </row>
  </sheetData>
  <mergeCells count="11">
    <mergeCell ref="G253:H253"/>
    <mergeCell ref="A300:C300"/>
    <mergeCell ref="C2:J2"/>
    <mergeCell ref="A4:J4"/>
    <mergeCell ref="A6:F6"/>
    <mergeCell ref="G6:J6"/>
    <mergeCell ref="A233:B233"/>
    <mergeCell ref="C238:J238"/>
    <mergeCell ref="A240:J240"/>
    <mergeCell ref="A242:E242"/>
    <mergeCell ref="G242:I242"/>
  </mergeCells>
  <dataValidations count="1">
    <dataValidation type="list" allowBlank="1" showInputMessage="1" showErrorMessage="1" sqref="G9:G233" xr:uid="{4A1E1F80-7239-4FBC-B49F-B9568A013802}">
      <formula1>$A$243:$A$299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Janeiro 2023 - 900168</vt:lpstr>
      <vt:lpstr>CEF Janeiro 2022 - 901922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2021-08-17T16:27:32Z</dcterms:created>
  <dcterms:modified xsi:type="dcterms:W3CDTF">2023-05-19T18:44:22Z</dcterms:modified>
</cp:coreProperties>
</file>