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11 NOVEMBRO\2 PRESTAÇÃO DE CONTAS MENSAL\"/>
    </mc:Choice>
  </mc:AlternateContent>
  <xr:revisionPtr revIDLastSave="0" documentId="13_ncr:1_{E9D1F25C-184A-45AF-B160-F823667DC88A}" xr6:coauthVersionLast="47" xr6:coauthVersionMax="47" xr10:uidLastSave="{00000000-0000-0000-0000-000000000000}"/>
  <bookViews>
    <workbookView xWindow="23880" yWindow="-120" windowWidth="24240" windowHeight="13140" activeTab="1" xr2:uid="{00000000-000D-0000-FFFF-FFFF00000000}"/>
  </bookViews>
  <sheets>
    <sheet name="CEF Novembro 2022 - 900168" sheetId="1" r:id="rId1"/>
    <sheet name="CEF Novembro 2022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1" i="2" l="1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I320" i="2"/>
  <c r="E320" i="2"/>
  <c r="E319" i="2"/>
  <c r="E318" i="2"/>
  <c r="E317" i="2"/>
  <c r="E316" i="2"/>
  <c r="I315" i="2"/>
  <c r="I321" i="2" s="1"/>
  <c r="E315" i="2"/>
  <c r="E314" i="2"/>
  <c r="E313" i="2"/>
  <c r="E312" i="2"/>
  <c r="E311" i="2"/>
  <c r="I310" i="2"/>
  <c r="E310" i="2"/>
  <c r="E309" i="2"/>
  <c r="I308" i="2"/>
  <c r="I312" i="2" s="1"/>
  <c r="E308" i="2"/>
  <c r="E307" i="2"/>
  <c r="E306" i="2"/>
  <c r="E305" i="2"/>
  <c r="E304" i="2"/>
  <c r="I303" i="2"/>
  <c r="E303" i="2"/>
  <c r="I302" i="2"/>
  <c r="E302" i="2"/>
  <c r="I301" i="2"/>
  <c r="I305" i="2" s="1"/>
  <c r="E301" i="2"/>
  <c r="E300" i="2"/>
  <c r="E299" i="2"/>
  <c r="E298" i="2"/>
  <c r="E297" i="2"/>
  <c r="E296" i="2"/>
  <c r="I295" i="2"/>
  <c r="E295" i="2"/>
  <c r="I294" i="2"/>
  <c r="E294" i="2"/>
  <c r="I293" i="2"/>
  <c r="I298" i="2" s="1"/>
  <c r="E293" i="2"/>
  <c r="E292" i="2"/>
  <c r="E291" i="2"/>
  <c r="J290" i="2"/>
  <c r="E290" i="2"/>
  <c r="I289" i="2"/>
  <c r="E289" i="2"/>
  <c r="I288" i="2"/>
  <c r="E288" i="2"/>
  <c r="I287" i="2"/>
  <c r="E287" i="2"/>
  <c r="I286" i="2"/>
  <c r="E286" i="2"/>
  <c r="I285" i="2"/>
  <c r="I290" i="2" s="1"/>
  <c r="E285" i="2"/>
  <c r="E342" i="2" s="1"/>
  <c r="E275" i="2"/>
  <c r="D275" i="2"/>
  <c r="F9" i="2"/>
  <c r="E77" i="1"/>
  <c r="I76" i="1"/>
  <c r="E76" i="1"/>
  <c r="I75" i="1"/>
  <c r="E75" i="1"/>
  <c r="I74" i="1"/>
  <c r="I78" i="1" s="1"/>
  <c r="E74" i="1"/>
  <c r="E73" i="1"/>
  <c r="E72" i="1"/>
  <c r="E71" i="1"/>
  <c r="I70" i="1"/>
  <c r="E70" i="1"/>
  <c r="E69" i="1"/>
  <c r="I68" i="1"/>
  <c r="I72" i="1" s="1"/>
  <c r="E68" i="1"/>
  <c r="E67" i="1"/>
  <c r="E66" i="1"/>
  <c r="E65" i="1"/>
  <c r="E64" i="1"/>
  <c r="I63" i="1"/>
  <c r="E63" i="1"/>
  <c r="I62" i="1"/>
  <c r="E62" i="1"/>
  <c r="I61" i="1"/>
  <c r="E61" i="1"/>
  <c r="I60" i="1"/>
  <c r="I65" i="1" s="1"/>
  <c r="E60" i="1"/>
  <c r="E59" i="1"/>
  <c r="E58" i="1"/>
  <c r="E57" i="1"/>
  <c r="I56" i="1"/>
  <c r="E56" i="1"/>
  <c r="I55" i="1"/>
  <c r="E55" i="1"/>
  <c r="I54" i="1"/>
  <c r="E54" i="1"/>
  <c r="I53" i="1"/>
  <c r="I57" i="1" s="1"/>
  <c r="E53" i="1"/>
  <c r="I52" i="1"/>
  <c r="E52" i="1"/>
  <c r="E78" i="1" s="1"/>
  <c r="E80" i="1" s="1"/>
  <c r="F42" i="1"/>
  <c r="E42" i="1"/>
  <c r="D42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E344" i="2" l="1"/>
  <c r="F275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</calcChain>
</file>

<file path=xl/sharedStrings.xml><?xml version="1.0" encoding="utf-8"?>
<sst xmlns="http://schemas.openxmlformats.org/spreadsheetml/2006/main" count="1584" uniqueCount="351">
  <si>
    <t>ASSOCIAÇÃO BENEFICENTE HOSPITAL UNIVERSITARIO - UPA 24h ZONA NORTE</t>
  </si>
  <si>
    <t>Demonstrativo de Despesas Novembro 2022 - Conta 900168-2 - CEF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</si>
  <si>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</si>
  <si>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</si>
  <si>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</si>
  <si>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</si>
  <si>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</si>
  <si>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</si>
  <si>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</si>
  <si>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</si>
  <si>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</si>
  <si>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</si>
  <si>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</si>
  <si>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</si>
  <si>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</si>
  <si>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07/11/2022</t>
  </si>
  <si>
    <t>CRED PIX</t>
  </si>
  <si>
    <t>EMPRESTIMO RECEBIDO DA ABHU - UPA</t>
  </si>
  <si>
    <t>DEB P FGTS</t>
  </si>
  <si>
    <t>FGTS - FUNDO DE GARANTIA</t>
  </si>
  <si>
    <t>FGTS A RECOLHER</t>
  </si>
  <si>
    <t>04/11/2022</t>
  </si>
  <si>
    <t>RESGATE</t>
  </si>
  <si>
    <t>RESGATE DE APLICACAO FINANCEIRA</t>
  </si>
  <si>
    <t>CRED TEV</t>
  </si>
  <si>
    <t>RECEBIMENTO MENSAL UPA - RECURSO VINCULADO</t>
  </si>
  <si>
    <t>FOL PAGTO</t>
  </si>
  <si>
    <t>REMUNERACAO/SALARIOS CLT (FUNCIONARIOS)</t>
  </si>
  <si>
    <t>SALARIOS E ORDENADOS A PAGAR</t>
  </si>
  <si>
    <t>51/2022</t>
  </si>
  <si>
    <t>06/11/2022</t>
  </si>
  <si>
    <t>08/11/2022</t>
  </si>
  <si>
    <t>ENVIO PIX</t>
  </si>
  <si>
    <t>PAGAMENTO DE EMPRESTIMO RECEBIDO DA ABHU - UPA</t>
  </si>
  <si>
    <t>11/11/2022</t>
  </si>
  <si>
    <t>FÉRIAS PECUNIA E 1/3 FÉRIAS (FOLHA)</t>
  </si>
  <si>
    <t>FERIAS</t>
  </si>
  <si>
    <t>55/2022</t>
  </si>
  <si>
    <t>14/11/2022</t>
  </si>
  <si>
    <t>PAG BOLETO</t>
  </si>
  <si>
    <t>MEDICAMENTOS E MATERIAIS HOSPITALARES</t>
  </si>
  <si>
    <t>MCW PRODUTOS MEDICOS E HOSPITALARES LTDA</t>
  </si>
  <si>
    <t>13/10/2022</t>
  </si>
  <si>
    <t>MEDICAMENTAL HOSPITALAR LTDA EPP</t>
  </si>
  <si>
    <t>DORA MEDICAMENTOS LTDA</t>
  </si>
  <si>
    <t>14/10/2022</t>
  </si>
  <si>
    <t>ALFALAGOS LTDA.</t>
  </si>
  <si>
    <t>CM HOSPITALAR SA</t>
  </si>
  <si>
    <t>17/10/2022</t>
  </si>
  <si>
    <t>DUPATRI HOSPITALAR COMERCIO IMPORTACAO E EXPORTACAO LTDA</t>
  </si>
  <si>
    <t>SOQUIMICA LABORATORIOS LTDA</t>
  </si>
  <si>
    <t>FOX INDUSTRIA E COMERCIO DE MATERIAIS MEDICOS E HOSPITALARES</t>
  </si>
  <si>
    <t>CRISTALIA PRODUTOS QUIMICOS FARMACEUTICOS LTDA</t>
  </si>
  <si>
    <t>56/2022</t>
  </si>
  <si>
    <t>AP CDB FLX</t>
  </si>
  <si>
    <t>APLICACAO CAIXA ECONOMICA FEDERAL</t>
  </si>
  <si>
    <t>MED CENTER COMERCIAL LTDA</t>
  </si>
  <si>
    <t>LONDRICIR COMERCIO DE MATERIAL HOSPITALAR LTDA</t>
  </si>
  <si>
    <t>ASTRA FARMA COMERCIO DE MATERIAIS MEDICOS HOSPITALARES LTDA</t>
  </si>
  <si>
    <t>DENTAL MED SUL ARTIGOS ODONTOLOGICOS LTDA</t>
  </si>
  <si>
    <t>INOVAMED HOSPITALAR LTDA</t>
  </si>
  <si>
    <t>OXIGENIO</t>
  </si>
  <si>
    <t>WHITE MARTINS GASES INDUSTRIAIS LTDA</t>
  </si>
  <si>
    <t>MEGA MEDIC COMERCIAL EIRELI</t>
  </si>
  <si>
    <t>17/11/2022</t>
  </si>
  <si>
    <t>RESCISAO CONTRATUAL - TRCT (FOLHA)</t>
  </si>
  <si>
    <t>RESCISAO A PAGAR</t>
  </si>
  <si>
    <t>RG CDB FLX</t>
  </si>
  <si>
    <t>29/11/2022</t>
  </si>
  <si>
    <t>57/2022</t>
  </si>
  <si>
    <t>Totais</t>
  </si>
  <si>
    <t>* OS DOCUMENTOS INDICADOS NA PLANILHA ACIMA ESTÃO A DISPOSIÇÃO PARA CONSULTA NO DEPARTAMENTO DE CONTABILIDADE DA ASSOCIAÇÃO BENEFICENTE HOSPITAL UNIVERSITÁRIO</t>
  </si>
  <si>
    <t>Balancete Financeiro Novembro 2022 - Conta  900168-2 - CEF</t>
  </si>
  <si>
    <t>Resumo Debitos por Classificação</t>
  </si>
  <si>
    <t>Resumo Creditos por Classificação</t>
  </si>
  <si>
    <t>AGUA E ESGOTO</t>
  </si>
  <si>
    <t>TRANSF. ENTRE CONTAS CAIXA (+)</t>
  </si>
  <si>
    <t>DECIMO TERCEIRO SALARIO</t>
  </si>
  <si>
    <t>EMPRESTIMOS (CONSIGNADO)</t>
  </si>
  <si>
    <t>ESTORNO DE PAGAMENTO</t>
  </si>
  <si>
    <t>Total</t>
  </si>
  <si>
    <t>INSS EMPREGADOS (ISENCAO CEBAS)</t>
  </si>
  <si>
    <t>MANUTENCAO DE EQUIPAMENTOS</t>
  </si>
  <si>
    <t>Resumo Aplicação CEF</t>
  </si>
  <si>
    <t>MATERIAIS DE LIMPEZA</t>
  </si>
  <si>
    <t>SALDO MÊS ANTERIOR</t>
  </si>
  <si>
    <t>MATERIAIS DE MANUTENCAO PREDIAL</t>
  </si>
  <si>
    <t>RENDIMENTO</t>
  </si>
  <si>
    <t>PENSAO ALIMENTICIA</t>
  </si>
  <si>
    <t xml:space="preserve">Saldo </t>
  </si>
  <si>
    <t>PLANTONISTAS MEDICOS PRESENCIAIS PJ</t>
  </si>
  <si>
    <t>Resumo Credito Prefeitura - Recurso Vinculado</t>
  </si>
  <si>
    <t>SERVICOS DE ASSESSORIA E CONSULTORIA</t>
  </si>
  <si>
    <t>CREDITO CONTRATUAL COMPETENCIA MÊS ANTERIOR</t>
  </si>
  <si>
    <t>TRANSF. ENTRE CONTAS CAIXA (-)</t>
  </si>
  <si>
    <t>UTENSILIOS</t>
  </si>
  <si>
    <t>VALE ALIMENTACAO (EMPREGADOS)</t>
  </si>
  <si>
    <t>Resumo Emprestimos CEF/BB/ABHU</t>
  </si>
  <si>
    <t>Saldo</t>
  </si>
  <si>
    <t>Demonstrativo de Despesas Novembro 2022 - Conta 901922-0 - CEF</t>
  </si>
  <si>
    <t>01/11/2022</t>
  </si>
  <si>
    <t>LUCAS PAPA 41896197876 - ME</t>
  </si>
  <si>
    <t>ALELO INSTITUICAO DE PAGAMENTO SA - ABHU E UPA</t>
  </si>
  <si>
    <t>27/10/2022</t>
  </si>
  <si>
    <t>RESG AUTOM</t>
  </si>
  <si>
    <t>04/10/2022</t>
  </si>
  <si>
    <t>03/11/2022</t>
  </si>
  <si>
    <t>EDIGE COMERCIO DE PRODUTOS PARA SAUDE LTDA - ME - UPA</t>
  </si>
  <si>
    <t>21/09/2022</t>
  </si>
  <si>
    <t>MONTE REAL IMPORTADORA E DISTRIBUIDORA DE PRODUTOS VETERINAR</t>
  </si>
  <si>
    <t>30/09/2022</t>
  </si>
  <si>
    <t>06/10/2022</t>
  </si>
  <si>
    <t>HELEM CRISTINA DEL RIOS TORRES COSTA ME</t>
  </si>
  <si>
    <t>03/10/2022</t>
  </si>
  <si>
    <t>R CAMPOI EMBALAGENS EPP</t>
  </si>
  <si>
    <t>07/10/2022</t>
  </si>
  <si>
    <t>FERIAS PECUNIA E 1/3 FERIAS (FOLHA)</t>
  </si>
  <si>
    <t>52/2022</t>
  </si>
  <si>
    <t>20/09/2022</t>
  </si>
  <si>
    <t>RTDFARMA DISTRIBUIDORA DE MATERIAL MEDICO E MEDICAMENTO LTDA</t>
  </si>
  <si>
    <t>MATERIAIS DE ESCRITORIO</t>
  </si>
  <si>
    <t>ANTONIO DE OLIVEIRA PAPELARIA, ARTESATOS E PRESENTES ME</t>
  </si>
  <si>
    <t>ALIMENTOS</t>
  </si>
  <si>
    <t>JAD ZOGHEIB &amp; CIA LTDA</t>
  </si>
  <si>
    <t>05/10/2022</t>
  </si>
  <si>
    <t>COMERCIAL DE EMBALAGENS 3 IRMAOS LTDA EPP</t>
  </si>
  <si>
    <t>IMPAKTO SISTEMAS DE LIMPEZA E DESCARTAVEIS LTDA</t>
  </si>
  <si>
    <t>CLEBER MORAES ARANTES 36847004878 ME</t>
  </si>
  <si>
    <t>20/10/2022</t>
  </si>
  <si>
    <t>23/09/2022</t>
  </si>
  <si>
    <t>CIRURGICA SAO JOSE LTDA</t>
  </si>
  <si>
    <t>MEDFUTURA DISTRIBUIDORA DE MEDICAMENTOS E PRODUTOS DE SAUDE</t>
  </si>
  <si>
    <t>NILPLAST EMBALAGENS EIRELI</t>
  </si>
  <si>
    <t>REVAL ATACADO DE PAPELARIA LTDA</t>
  </si>
  <si>
    <t>NUTRICIONALE COMERCIO DE ALIMENTOS LTDA</t>
  </si>
  <si>
    <t>08/10/2022</t>
  </si>
  <si>
    <t>SISTEMAS DE SERVICO RB QUALITY COMERCIO DE EMBALAGENS LTDA</t>
  </si>
  <si>
    <t>TORREFACAO CAFE MOROZINI LTDA ME</t>
  </si>
  <si>
    <t>PAPEL PLASTICO ITUPEVA LTDA</t>
  </si>
  <si>
    <t>11/10/2022</t>
  </si>
  <si>
    <t>LOCACAO DE EQUIPAMENTOS PJ</t>
  </si>
  <si>
    <t>ENVIO TED</t>
  </si>
  <si>
    <t>MAGIS FARMACIA DE MANIPULACAO LTDA</t>
  </si>
  <si>
    <t>24/10/2022</t>
  </si>
  <si>
    <t>GABRIELE DE C. P. SPESSOTTO LTDA ME</t>
  </si>
  <si>
    <t>SERVICO DE SEGURANCA PJ</t>
  </si>
  <si>
    <t>SPSP - SISTEMA DE PRESTACAO DE SEGURANCA PATRIMONIAL LTDA</t>
  </si>
  <si>
    <t>GUENKA CLINICA MEDICA LTDA ME</t>
  </si>
  <si>
    <t>09/11/2022</t>
  </si>
  <si>
    <t>10/11/2022</t>
  </si>
  <si>
    <t>SUPERMED COMERCIO E IMPORTACAO DE PRODUTOS MEDICOS E HOSPITA</t>
  </si>
  <si>
    <t>DENTAL CREMER PRODUTOS ODONTOLOGICOS SA</t>
  </si>
  <si>
    <t>DRL COMERCIO IMPORTACAO E EXPORTACAO EIRELI EPP</t>
  </si>
  <si>
    <t>JARDINEIRO(A) PF</t>
  </si>
  <si>
    <t>ALEXANDRE YOSHIO SUKEGAWA</t>
  </si>
  <si>
    <t>CONVENIO ENTIDADES DE CLASSE (CONSIGNADO)</t>
  </si>
  <si>
    <t>MENSALIDADE SINDICATO - SINTTAR</t>
  </si>
  <si>
    <t>IMPOSTOS E TAXAS</t>
  </si>
  <si>
    <t>CREMESP - CONSELHO REGIONAL DE MEDICINA DO ESTADO DE SAO PAULO</t>
  </si>
  <si>
    <t>COMBUSTIVEIS E LUBRIFICANTES</t>
  </si>
  <si>
    <t>AUTO POSTO UNIVERSITARIO DE MARILIA LTDA EPP</t>
  </si>
  <si>
    <t>31/10/2022</t>
  </si>
  <si>
    <t>HDL LOGISTICA HOSPITALAR LTDA</t>
  </si>
  <si>
    <t>MEDILAR IMPORTACAO E DISTRIBUICAO DE PRODUTOS MEDICOS HOSPIT</t>
  </si>
  <si>
    <t>SOMA MG PRODUTOS HOSPITALARES LTDA</t>
  </si>
  <si>
    <t>16/11/2022</t>
  </si>
  <si>
    <t>CRED TED</t>
  </si>
  <si>
    <t>RECEBIMENTO MENSAL UPA - RECURSO PROPRIO</t>
  </si>
  <si>
    <t>19/10/2022</t>
  </si>
  <si>
    <t>CHICARELLI, CARDOSO E SILVA LTDA ME</t>
  </si>
  <si>
    <t>DG NAVARRO &amp; CIA LTDA ME</t>
  </si>
  <si>
    <t>REFRIGAS COMERCIO DE PECAS LTDA</t>
  </si>
  <si>
    <t>25/10/2022</t>
  </si>
  <si>
    <t>TELEFONE E INTERNET</t>
  </si>
  <si>
    <t>LIFE SERVICOS DE COMUNICACAO MULTIMIDIA LTDA</t>
  </si>
  <si>
    <t>LIFE TECNOLOGIA LTDA</t>
  </si>
  <si>
    <t>CENTER MAQ COMERCIO DE MAQUINAS E PAPEIS LTDA</t>
  </si>
  <si>
    <t>CIRURGICA PINHEIRO LTDA</t>
  </si>
  <si>
    <t>18/10/2022</t>
  </si>
  <si>
    <t>WW COMERCIAL EXPORTADORA E IMPORTADORA LTDA</t>
  </si>
  <si>
    <t>GRRF FGTS A RECOLHER</t>
  </si>
  <si>
    <t>KARLA KAROLINE OLIVEIRA FERNANDES - ME</t>
  </si>
  <si>
    <t>MEDEIROS &amp; MEDEIROS SERVICOS MEDICOS</t>
  </si>
  <si>
    <t>FERNANDA CHACHA P SERVICOS MEDICOS LTDA</t>
  </si>
  <si>
    <t>FERNANDA SIMINES NASCIMENTO SERVICOS MEDICOS - ME</t>
  </si>
  <si>
    <t>G M PALOMBA ME</t>
  </si>
  <si>
    <t>GIOVANA VIECILI ROSSI EIRELI</t>
  </si>
  <si>
    <t>ANA LUCIA TREVISAN PONTELLO ME</t>
  </si>
  <si>
    <t>AC VITTA SERVICOS MEDICOS LTDA</t>
  </si>
  <si>
    <t>MALUF AMARAL SERVICOS MEDICOS LTDA ME</t>
  </si>
  <si>
    <t>MICHELONE SERVICOS MEDICOS LTDA ME</t>
  </si>
  <si>
    <t>ORTOPED SERVICOS MEDICOS SS LTDA</t>
  </si>
  <si>
    <t>RENATO DOS SANTOS PIGARI ME</t>
  </si>
  <si>
    <t>MTC CLINICA MEDICA LTDA</t>
  </si>
  <si>
    <t>V C GUARNIERI SERVICOS MEDICOS LTDA</t>
  </si>
  <si>
    <t>FR ATIVIDADES DE SAUDE LTDA</t>
  </si>
  <si>
    <t>ISADORA ZEQUINI SANCHES LTDA</t>
  </si>
  <si>
    <t>B T C CAVALHIERI SERVICOS ODONTOLOGICOS LTDA</t>
  </si>
  <si>
    <t>M M B DE SOUZA SERVICOS MEDICOS LTDA</t>
  </si>
  <si>
    <t>INTENSE SERVICOS MEDICOS LTDA</t>
  </si>
  <si>
    <t>D C ALIONSO SERVICOS MEDICOS LTDA</t>
  </si>
  <si>
    <t>ISABELLA GONCALVES C S DE ANDRADE SERV MED LTDA</t>
  </si>
  <si>
    <t>LUCAS FERNANDES PIAZZALUNGA CLINICA MEDI</t>
  </si>
  <si>
    <t>GABRIELA MASOCATTO BENETTI VILLANI SERV ODONT LTDA</t>
  </si>
  <si>
    <t>VANESSA BERNARDO - SERVICOS MEDICOS EIRELI</t>
  </si>
  <si>
    <t>UNITRAUMA SERVICOS MEDICOS SS LTDA ME</t>
  </si>
  <si>
    <t>PILON TAKASHI E RODRIGUES SOCIEDADE SIMPLES LTDA</t>
  </si>
  <si>
    <t>ALEXIA CAMPOS BALDI ME</t>
  </si>
  <si>
    <t>P M BAIAO SERVICOS MEDICOS LTDA</t>
  </si>
  <si>
    <t>MARCELA ZANDONADI CAPELOCI - ME</t>
  </si>
  <si>
    <t>A. F. R. CLINICA MEDICA LTDA ME</t>
  </si>
  <si>
    <t>J C BOLOGNESI SERVICOS MEDICOS LTDA ME</t>
  </si>
  <si>
    <t>HERNANDES E MACCARINI SERVICOS MEDICOS LTDA</t>
  </si>
  <si>
    <t>CLINICA ODONTOLOGICA TATIANA RIBAS BIZIAK LTDA</t>
  </si>
  <si>
    <t>J V CALIL SERVICOS MEDICOS LTDA</t>
  </si>
  <si>
    <t>GLEYDSON BIZERRA DA MOTA JUNIOR ME</t>
  </si>
  <si>
    <t>PATRICIA CARLA RIBEIRO LTDA - ME</t>
  </si>
  <si>
    <t>BUENO &amp; CASTRO SERVICOS MEDICOS SS LTDA</t>
  </si>
  <si>
    <t>DEVOL TED</t>
  </si>
  <si>
    <t>PGTO COM ESTORNO FUTURO</t>
  </si>
  <si>
    <t>APLICACAO</t>
  </si>
  <si>
    <t>APLICACAO FINANCEIRA</t>
  </si>
  <si>
    <t>18/11/2022</t>
  </si>
  <si>
    <t>PG ORG GOV</t>
  </si>
  <si>
    <t>INSS S/ SERVICOS RPA E NFS</t>
  </si>
  <si>
    <t>INSS - TERCEIROS</t>
  </si>
  <si>
    <t>D30236</t>
  </si>
  <si>
    <t>10/10/2022</t>
  </si>
  <si>
    <t>INSTITUTO NACIONAL DO SEGURO SOCIAL</t>
  </si>
  <si>
    <t>INSS - PJ11% - ABHU</t>
  </si>
  <si>
    <t>D  20906</t>
  </si>
  <si>
    <t>COFINS/PIS/CSLL S/ SERVICOS PJ</t>
  </si>
  <si>
    <t>PCC 4,65%</t>
  </si>
  <si>
    <t>IRRF S/ SERVICOS PJ</t>
  </si>
  <si>
    <t>IRRF - PJ 1,5%</t>
  </si>
  <si>
    <t>IRRF - PJ GERAL 1%</t>
  </si>
  <si>
    <t>21/10/2022</t>
  </si>
  <si>
    <t>PAG DARF</t>
  </si>
  <si>
    <t>IRRF S/ PROVENTOS</t>
  </si>
  <si>
    <t>MINISTERIO DA ECONOMIA - IR - PF</t>
  </si>
  <si>
    <t>2022/44</t>
  </si>
  <si>
    <t>2022/43</t>
  </si>
  <si>
    <t>2022/40</t>
  </si>
  <si>
    <t>2022/41</t>
  </si>
  <si>
    <t>JOAO PAULO SANCHES BERMUDES ME</t>
  </si>
  <si>
    <t>FELIPE GOVEIA RODRIGUES SERVICOS MEDICOS LTDA ME</t>
  </si>
  <si>
    <t>CLINICA MEDICA MARIN LTDA</t>
  </si>
  <si>
    <t>21/11/2022</t>
  </si>
  <si>
    <t>22/09/2022</t>
  </si>
  <si>
    <t>IRMAOS ABONIZIO &amp; CIA LTDA</t>
  </si>
  <si>
    <t>PROGRAMA MENOR APRENDIZ PJ</t>
  </si>
  <si>
    <t>CENTRO DE INTEGRACAO EMPRESA ESCOLA CIEE</t>
  </si>
  <si>
    <t>MENSALIDADE SINDICATO - SINSAUDE</t>
  </si>
  <si>
    <t>POLAR FIX INDUSTRIA E COMERCIO DE PRODUTOS HOSP</t>
  </si>
  <si>
    <t>PAG FONE</t>
  </si>
  <si>
    <t>CLARO NXT TELECOMUNICACOES LTDA</t>
  </si>
  <si>
    <t>05/11/2022</t>
  </si>
  <si>
    <t>COMERCIAL MARILIENSE DE FERRAGENS LTDA</t>
  </si>
  <si>
    <t>BELLAMED PRODUTOS HOSPITALARES EIRELI</t>
  </si>
  <si>
    <t>FARMACIA SANTA MARIA DE MARILIA LTDA</t>
  </si>
  <si>
    <t>RODRIGO A BASSO LOPES SERV MED LTDA</t>
  </si>
  <si>
    <t>SUGAI SERVICOS MEDICOS LTDA</t>
  </si>
  <si>
    <t>ALINE CRISTINA OKUBARA CREPALDI ME</t>
  </si>
  <si>
    <t>A C DE OLIVEIRA CORDEIRO SERVIÇOS MEDICOS LTDA</t>
  </si>
  <si>
    <t>CAROLINA DE ANDRADE ALCALDE CLINICA MEDICA</t>
  </si>
  <si>
    <t>MARCELA AMARO DE SANTANA SERVICOS MEDICOS EIRELI</t>
  </si>
  <si>
    <t>THAIANE PIRES DOS SANTOS SAUNITI - ME</t>
  </si>
  <si>
    <t>TAISA ARAUJO SERVICOS MEDICOS LTDA</t>
  </si>
  <si>
    <t>VERONEZ LIFE EIRELI</t>
  </si>
  <si>
    <t>22/11/2022</t>
  </si>
  <si>
    <t>24/08/2022</t>
  </si>
  <si>
    <t>NACIONAL COMERCIAL HOSPITALAR SA</t>
  </si>
  <si>
    <t>27/09/2022</t>
  </si>
  <si>
    <t>CLINICA MEDICA HORTENCIA</t>
  </si>
  <si>
    <t>MARIANA IARA MAGALHAES SERVICOS MEDICOS EIRELI</t>
  </si>
  <si>
    <t>ARIEL BONATINI LEMOS SERVICOS MEDICOS LTDA ME</t>
  </si>
  <si>
    <t>HENRIQUE SERVICOS MEDICOS LTDA</t>
  </si>
  <si>
    <t>MEDMARTIRE CLINICA MEDICA LTDA</t>
  </si>
  <si>
    <t>L M SERVICOS MEDICOS LTDA</t>
  </si>
  <si>
    <t>BIOHOSP PRODUTOS HOSPITALARES SA</t>
  </si>
  <si>
    <t>23/11/2022</t>
  </si>
  <si>
    <t>SONODA GESTAO DO PONTO E ACESSO LTDA</t>
  </si>
  <si>
    <t>BRAZMIX COMERCIO VAREJISTA E ATACADISTA LTDA</t>
  </si>
  <si>
    <t>25/08/2022</t>
  </si>
  <si>
    <t>SAMTRONIC INDUSTRIA E COMERCIO LTDA</t>
  </si>
  <si>
    <t>MAIA ELETROTECNICA LTDA</t>
  </si>
  <si>
    <t>LIGUE ELETRICA MATERIAIS ELETRICOS LTDA</t>
  </si>
  <si>
    <t>26/10/2022</t>
  </si>
  <si>
    <t>24/11/2022</t>
  </si>
  <si>
    <t>26/08/2022</t>
  </si>
  <si>
    <t>58/2022</t>
  </si>
  <si>
    <t>LUMAR COMERCIO DE PRODUTOS FARMACEUTICOS LTDA</t>
  </si>
  <si>
    <t>FARMATER MEDICAMENTOS LTDA - EPP</t>
  </si>
  <si>
    <t>25/11/2022</t>
  </si>
  <si>
    <t>28/10/2022</t>
  </si>
  <si>
    <t>MANFRIN CASSEB E CIA LTDA</t>
  </si>
  <si>
    <t>BMG DISTRIBUIDORA DE PRODUTOS HOSPITALARES LTDA EPP</t>
  </si>
  <si>
    <t>PAG AGUA</t>
  </si>
  <si>
    <t>DEPARTAMENTO DE AGUA E ESGOTO DE MARILIA DAEM</t>
  </si>
  <si>
    <t>MRLS SERVICOS MEDICOS LTDA</t>
  </si>
  <si>
    <t>CASA SOL DECOR LTDA</t>
  </si>
  <si>
    <t>28/11/2022</t>
  </si>
  <si>
    <t>29/08/2022</t>
  </si>
  <si>
    <t>BIO INFINITY COMERCIO HOSPITALAR E LOCACAO EIRELI</t>
  </si>
  <si>
    <t>KALUNGA COMERCIO E INDUSTRIA GRAFICA LTDA</t>
  </si>
  <si>
    <t>APARELHOS, EQUIPAMENTOS E UTENSILIOS MEDICO HOSPITALAR</t>
  </si>
  <si>
    <t>EQUIPAMENTOS DE INFORMATICA</t>
  </si>
  <si>
    <t>MASSIMO CIANFERONI 23169278827 - ME</t>
  </si>
  <si>
    <t>AUXILIO/VALE TRANSPORTE</t>
  </si>
  <si>
    <t>ASSOCIACAO MARILIENSE DE TRANSPORTE URBANO</t>
  </si>
  <si>
    <t>115/2022</t>
  </si>
  <si>
    <t>116/2022</t>
  </si>
  <si>
    <t>VIACAO LUWASA LTDA</t>
  </si>
  <si>
    <t>117/2022</t>
  </si>
  <si>
    <t>THERMOFRIO REFRIGERACAO E CLIMATIZACAO LTDA ME</t>
  </si>
  <si>
    <t>TURISMAR TRANSPORTES E TURISMO LTDA</t>
  </si>
  <si>
    <t>114/2022</t>
  </si>
  <si>
    <t>BISPO DISTRIBUIDORA DE PRODUTOS ALIMENTICIOS EIRELI</t>
  </si>
  <si>
    <t>30/11/2022</t>
  </si>
  <si>
    <t>IMMUNIZE DESENVOLVIMENTO DE SISTEMA E CONSULTORIA LTDA</t>
  </si>
  <si>
    <t>ANTECIPACAO 13º SALARIO</t>
  </si>
  <si>
    <t>53/2022</t>
  </si>
  <si>
    <t>Balancete Financeiro Novembro 2022 - Conta Conta 901922-0 - CEF</t>
  </si>
  <si>
    <t>APOIO ADMINISTRATIVO PJ</t>
  </si>
  <si>
    <t>ASSINATURAS JORNAIS E REVISTAS</t>
  </si>
  <si>
    <t>COMPUTADORES E NOTEBOOKS</t>
  </si>
  <si>
    <t>CONTRIBUICAO ASSISTENCIAL</t>
  </si>
  <si>
    <t>RENDIMENTO MÊS</t>
  </si>
  <si>
    <t>DESCONTO JUDICIAL (FOLHA)</t>
  </si>
  <si>
    <t>EQUIPAMENTOS DE PROTECAO INDIVIDUAL</t>
  </si>
  <si>
    <t>ESTAGIO PF</t>
  </si>
  <si>
    <t>EXAMES CLINICOS E LABORATORIAIS</t>
  </si>
  <si>
    <t>SALDO EMPRESTIMO CONTA 900168</t>
  </si>
  <si>
    <t>FINANCEIRA</t>
  </si>
  <si>
    <t>GAS (GLP)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</si>
  <si>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</si>
  <si>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</si>
  <si>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</si>
  <si>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</si>
  <si>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</si>
  <si>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2022</t>
    </r>
  </si>
  <si>
    <t>MATERIAIS DE EXPEDIENTE</t>
  </si>
  <si>
    <t>MATERIAIS DE MANUTENCAO DE EQUIPAMENTOS</t>
  </si>
  <si>
    <t>RATEIO ADM ABHU</t>
  </si>
  <si>
    <t>MOBILIARIOS</t>
  </si>
  <si>
    <t>Resumo Provisões 13º / Férias / Rescisão</t>
  </si>
  <si>
    <r>
      <t>PROVISÃO MÊS DE</t>
    </r>
    <r>
      <rPr>
        <b/>
        <sz val="10"/>
        <color theme="1"/>
        <rFont val="Calibri"/>
        <family val="2"/>
        <scheme val="minor"/>
      </rPr>
      <t xml:space="preserve"> NOVEMBRO 2022</t>
    </r>
  </si>
  <si>
    <t>ROUPARIA HOSPITALAR</t>
  </si>
  <si>
    <t>SERVICOS DE IMAGEM PJ</t>
  </si>
  <si>
    <t>SUPRIMENTOS DE INFORMATICA</t>
  </si>
  <si>
    <t>TECIDOS E ENXOVAIS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</si>
</sst>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left" vertical="center"/>
    </xf>
    <xf numFmtId="43" fontId="0" fillId="0" borderId="0" xfId="2" applyFont="1"/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8" xfId="0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7" fillId="0" borderId="0" xfId="0" applyFont="1"/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0" fontId="5" fillId="0" borderId="20" xfId="0" applyFont="1" applyBorder="1"/>
    <xf numFmtId="43" fontId="5" fillId="0" borderId="21" xfId="2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/>
    <xf numFmtId="0" fontId="6" fillId="0" borderId="19" xfId="0" applyFont="1" applyBorder="1"/>
    <xf numFmtId="43" fontId="6" fillId="0" borderId="11" xfId="2" applyFont="1" applyBorder="1" applyAlignment="1">
      <alignment horizontal="center"/>
    </xf>
    <xf numFmtId="0" fontId="6" fillId="0" borderId="20" xfId="0" applyFont="1" applyBorder="1"/>
    <xf numFmtId="0" fontId="6" fillId="0" borderId="0" xfId="0" applyFont="1"/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43" fontId="5" fillId="0" borderId="21" xfId="2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0" fontId="6" fillId="3" borderId="26" xfId="0" applyFont="1" applyFill="1" applyBorder="1"/>
    <xf numFmtId="0" fontId="6" fillId="3" borderId="27" xfId="0" applyFont="1" applyFill="1" applyBorder="1"/>
    <xf numFmtId="0" fontId="6" fillId="3" borderId="11" xfId="0" applyFont="1" applyFill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5" fillId="0" borderId="25" xfId="2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43" fontId="0" fillId="0" borderId="19" xfId="2" applyFont="1" applyBorder="1"/>
    <xf numFmtId="43" fontId="6" fillId="0" borderId="11" xfId="0" applyNumberFormat="1" applyFont="1" applyBorder="1"/>
    <xf numFmtId="43" fontId="6" fillId="0" borderId="11" xfId="2" applyFont="1" applyBorder="1" applyAlignment="1">
      <alignment horizontal="right"/>
    </xf>
    <xf numFmtId="43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4" fontId="5" fillId="0" borderId="18" xfId="0" applyNumberFormat="1" applyFont="1" applyBorder="1"/>
    <xf numFmtId="43" fontId="5" fillId="0" borderId="0" xfId="0" applyNumberFormat="1" applyFont="1"/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0" fontId="6" fillId="0" borderId="24" xfId="0" applyFont="1" applyBorder="1"/>
    <xf numFmtId="0" fontId="6" fillId="3" borderId="19" xfId="0" applyFont="1" applyFill="1" applyBorder="1"/>
    <xf numFmtId="43" fontId="6" fillId="0" borderId="0" xfId="2" applyFont="1" applyBorder="1" applyAlignment="1">
      <alignment horizontal="right"/>
    </xf>
  </cellXfs>
  <cellStyles count="3">
    <cellStyle name="Normal" xfId="0" builtinId="0"/>
    <cellStyle name="Vírgula" xfId="2" builtinId="3"/>
    <cellStyle name="Vírgul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CC3836E-BFC0-4594-AC53-BFA9D878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B6C971-9C87-4F6B-B5A1-4E57C084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967B3C6-9706-4483-B615-9AA38396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23D7E24-1673-48D0-8114-3D538DC0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EB81DD3E-3440-4D54-9DCF-ADF20660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45</xdr:row>
      <xdr:rowOff>57150</xdr:rowOff>
    </xdr:from>
    <xdr:to>
      <xdr:col>1</xdr:col>
      <xdr:colOff>609600</xdr:colOff>
      <xdr:row>47</xdr:row>
      <xdr:rowOff>38100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8AF6062-47D5-4754-832D-093B3B41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916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85724</xdr:colOff>
      <xdr:row>47</xdr:row>
      <xdr:rowOff>76200</xdr:rowOff>
    </xdr:from>
    <xdr:to>
      <xdr:col>9</xdr:col>
      <xdr:colOff>676274</xdr:colOff>
      <xdr:row>47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7E36D70D-F0C3-4DD8-8624-A414E9B3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9791700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92474DB-2FB6-4215-8031-CCEA745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5634236-3C13-4941-B1E1-36029CE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A43B650-5C31-4CC7-959B-3295F3B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48A58-06E4-4E8F-8E94-D697E360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EF6BEC5-6912-406D-81A7-433C8B9B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A4B0B2-FD1A-42A0-8F17-67608B29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FFD4AF9-D0D2-4914-AE14-42A7C443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278</xdr:row>
      <xdr:rowOff>57150</xdr:rowOff>
    </xdr:from>
    <xdr:to>
      <xdr:col>1</xdr:col>
      <xdr:colOff>609600</xdr:colOff>
      <xdr:row>280</xdr:row>
      <xdr:rowOff>38100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242275E-A23D-46D6-968A-5803189E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3378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280</xdr:row>
      <xdr:rowOff>66675</xdr:rowOff>
    </xdr:from>
    <xdr:to>
      <xdr:col>9</xdr:col>
      <xdr:colOff>666749</xdr:colOff>
      <xdr:row>280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36B386B-5050-4286-99F2-57BB68EF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4168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ropbox/UPA%20-%20Presta&#231;&#227;o%20de%20Contas/Presta&#231;&#227;o%20de%20Contas%20-%20Financeira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EF Abril 2022 - 900168"/>
      <sheetName val="CEF Abril 2022 - 901922"/>
      <sheetName val="CEF Maio 2022 - 900168"/>
      <sheetName val="CEF Maio 2022 - 901922"/>
      <sheetName val="CEF Junho 2022 - 900168"/>
      <sheetName val="CEF Junho 2022 - 901922"/>
      <sheetName val="CEF Julho 2022 - 900168"/>
      <sheetName val="CEF Julho 2022 - 901922"/>
      <sheetName val="CEF Agosto 2022 - 900168"/>
      <sheetName val="CEF Agosto 2022 - 901922"/>
      <sheetName val="CEF Setembro 2022 - 900168"/>
      <sheetName val="CEF Setembro 2022 - 901922"/>
      <sheetName val="CEF Outubro 2022 - 900168"/>
      <sheetName val="CEF Outubro 2022 - 901922"/>
      <sheetName val="CEF Novembro 2022 - 900168"/>
      <sheetName val="CEF Novembro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>
        <row r="62">
          <cell r="I62">
            <v>0</v>
          </cell>
        </row>
      </sheetData>
      <sheetData sheetId="172"/>
      <sheetData sheetId="173"/>
      <sheetData sheetId="174"/>
      <sheetData sheetId="175">
        <row r="14">
          <cell r="F14">
            <v>0</v>
          </cell>
        </row>
        <row r="37">
          <cell r="I37">
            <v>74130.789999999979</v>
          </cell>
        </row>
        <row r="44">
          <cell r="I44">
            <v>0</v>
          </cell>
        </row>
      </sheetData>
      <sheetData sheetId="176">
        <row r="267">
          <cell r="F267">
            <v>1.1175870895385742E-8</v>
          </cell>
        </row>
        <row r="290">
          <cell r="I290">
            <v>168501.03999999963</v>
          </cell>
        </row>
        <row r="297">
          <cell r="I297">
            <v>125000</v>
          </cell>
        </row>
        <row r="304">
          <cell r="I304">
            <v>760000</v>
          </cell>
        </row>
        <row r="313">
          <cell r="I313">
            <v>638336.95000000007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0"/>
  <sheetViews>
    <sheetView workbookViewId="0">
      <selection activeCell="B8" sqref="B8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2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3" bestFit="1" customWidth="1"/>
  </cols>
  <sheetData>
    <row r="2" spans="1:10" ht="25.5" x14ac:dyDescent="0.25">
      <c r="C2" s="1" t="s">
        <v>0</v>
      </c>
      <c r="D2" s="1"/>
      <c r="E2" s="1"/>
      <c r="F2" s="1"/>
      <c r="G2" s="1"/>
      <c r="H2" s="1"/>
      <c r="I2" s="1"/>
      <c r="J2" s="1"/>
    </row>
    <row r="3" spans="1:10" ht="15.75" customHeight="1" x14ac:dyDescent="0.25"/>
    <row r="4" spans="1:10" ht="15.7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0" ht="15.75" customHeight="1" x14ac:dyDescent="0.25"/>
    <row r="6" spans="1:10" ht="15.75" customHeight="1" x14ac:dyDescent="0.25">
      <c r="A6" s="5" t="s">
        <v>2</v>
      </c>
      <c r="B6" s="5"/>
      <c r="C6" s="5"/>
      <c r="D6" s="5"/>
      <c r="E6" s="5"/>
      <c r="F6" s="5"/>
      <c r="G6" s="5" t="s">
        <v>3</v>
      </c>
      <c r="H6" s="5"/>
      <c r="I6" s="5"/>
      <c r="J6" s="5"/>
    </row>
    <row r="7" spans="1:10" ht="15.75" customHeight="1" thickBot="1" x14ac:dyDescent="0.3">
      <c r="A7" s="6"/>
      <c r="B7" s="6"/>
      <c r="C7" s="6"/>
      <c r="D7" s="7"/>
      <c r="E7" s="6"/>
      <c r="F7" s="6"/>
      <c r="G7" s="6"/>
      <c r="H7" s="6"/>
      <c r="I7" s="6"/>
      <c r="J7" s="8"/>
    </row>
    <row r="8" spans="1:10" ht="15.75" customHeight="1" x14ac:dyDescent="0.25">
      <c r="A8" s="9" t="s">
        <v>4</v>
      </c>
      <c r="B8" s="10" t="s">
        <v>5</v>
      </c>
      <c r="C8" s="10" t="s">
        <v>6</v>
      </c>
      <c r="D8" s="11" t="s">
        <v>7</v>
      </c>
      <c r="E8" s="10" t="s">
        <v>8</v>
      </c>
      <c r="F8" s="12" t="s">
        <v>9</v>
      </c>
      <c r="G8" s="13" t="s">
        <v>10</v>
      </c>
      <c r="H8" s="14" t="s">
        <v>11</v>
      </c>
      <c r="I8" s="10" t="s">
        <v>12</v>
      </c>
      <c r="J8" s="15" t="s">
        <v>13</v>
      </c>
    </row>
    <row r="9" spans="1:10" ht="15.75" customHeight="1" x14ac:dyDescent="0.25">
      <c r="A9" s="16"/>
      <c r="B9" s="17"/>
      <c r="C9" s="17" t="s">
        <v>14</v>
      </c>
      <c r="D9" s="18"/>
      <c r="E9" s="18"/>
      <c r="F9" s="19">
        <f>'[1]CEF Outubro 2022 - 900168'!F14</f>
        <v>0</v>
      </c>
      <c r="G9" s="20"/>
      <c r="H9" s="21"/>
      <c r="I9" s="22"/>
      <c r="J9" s="23"/>
    </row>
    <row r="10" spans="1:10" ht="15.75" customHeight="1" x14ac:dyDescent="0.25">
      <c r="A10" s="16" t="s">
        <v>15</v>
      </c>
      <c r="B10" s="17">
        <v>71607</v>
      </c>
      <c r="C10" s="17" t="s">
        <v>16</v>
      </c>
      <c r="D10" s="18"/>
      <c r="E10" s="18">
        <v>430000</v>
      </c>
      <c r="F10" s="19">
        <f t="shared" ref="F10:F40" si="0">F9-D10+E10</f>
        <v>430000</v>
      </c>
      <c r="G10" s="20" t="s">
        <v>17</v>
      </c>
      <c r="H10" s="21"/>
      <c r="I10" s="22"/>
      <c r="J10" s="23"/>
    </row>
    <row r="11" spans="1:10" x14ac:dyDescent="0.25">
      <c r="A11" s="16" t="s">
        <v>15</v>
      </c>
      <c r="B11" s="17">
        <v>553805</v>
      </c>
      <c r="C11" s="17" t="s">
        <v>18</v>
      </c>
      <c r="D11" s="18">
        <v>44546.559999999998</v>
      </c>
      <c r="E11" s="18"/>
      <c r="F11" s="19">
        <f t="shared" si="0"/>
        <v>385453.44</v>
      </c>
      <c r="G11" s="20" t="s">
        <v>19</v>
      </c>
      <c r="H11" s="21" t="s">
        <v>20</v>
      </c>
      <c r="I11" s="22">
        <v>44805</v>
      </c>
      <c r="J11" s="23" t="s">
        <v>21</v>
      </c>
    </row>
    <row r="12" spans="1:10" x14ac:dyDescent="0.25">
      <c r="A12" s="16" t="s">
        <v>15</v>
      </c>
      <c r="B12" s="17">
        <v>267186</v>
      </c>
      <c r="C12" s="17" t="s">
        <v>22</v>
      </c>
      <c r="D12" s="18"/>
      <c r="E12" s="18">
        <v>74265.02</v>
      </c>
      <c r="F12" s="19">
        <f t="shared" si="0"/>
        <v>459718.46</v>
      </c>
      <c r="G12" s="20" t="s">
        <v>23</v>
      </c>
      <c r="H12" s="21"/>
      <c r="I12" s="22"/>
      <c r="J12" s="23"/>
    </row>
    <row r="13" spans="1:10" x14ac:dyDescent="0.25">
      <c r="A13" s="16" t="s">
        <v>15</v>
      </c>
      <c r="B13" s="17">
        <v>71632</v>
      </c>
      <c r="C13" s="17" t="s">
        <v>24</v>
      </c>
      <c r="D13" s="18"/>
      <c r="E13" s="18">
        <v>500000</v>
      </c>
      <c r="F13" s="19">
        <f t="shared" si="0"/>
        <v>959718.46</v>
      </c>
      <c r="G13" s="20" t="s">
        <v>25</v>
      </c>
      <c r="H13" s="21"/>
      <c r="I13" s="22"/>
      <c r="J13" s="23"/>
    </row>
    <row r="14" spans="1:10" x14ac:dyDescent="0.25">
      <c r="A14" s="16" t="s">
        <v>15</v>
      </c>
      <c r="B14" s="17">
        <v>274270</v>
      </c>
      <c r="C14" s="17" t="s">
        <v>26</v>
      </c>
      <c r="D14" s="18">
        <v>430768.95</v>
      </c>
      <c r="E14" s="18"/>
      <c r="F14" s="19">
        <f t="shared" si="0"/>
        <v>528949.51</v>
      </c>
      <c r="G14" s="20" t="s">
        <v>27</v>
      </c>
      <c r="H14" s="21" t="s">
        <v>28</v>
      </c>
      <c r="I14" s="22" t="s">
        <v>29</v>
      </c>
      <c r="J14" s="23" t="s">
        <v>30</v>
      </c>
    </row>
    <row r="15" spans="1:10" x14ac:dyDescent="0.25">
      <c r="A15" s="16" t="s">
        <v>31</v>
      </c>
      <c r="B15" s="17">
        <v>81351</v>
      </c>
      <c r="C15" s="17" t="s">
        <v>32</v>
      </c>
      <c r="D15" s="18">
        <v>430000</v>
      </c>
      <c r="E15" s="18"/>
      <c r="F15" s="19">
        <f t="shared" si="0"/>
        <v>98949.510000000009</v>
      </c>
      <c r="G15" s="20" t="s">
        <v>33</v>
      </c>
      <c r="H15" s="21"/>
      <c r="I15" s="22"/>
      <c r="J15" s="23"/>
    </row>
    <row r="16" spans="1:10" x14ac:dyDescent="0.25">
      <c r="A16" s="16" t="s">
        <v>34</v>
      </c>
      <c r="B16" s="17">
        <v>274270</v>
      </c>
      <c r="C16" s="17" t="s">
        <v>26</v>
      </c>
      <c r="D16" s="18">
        <v>5837.78</v>
      </c>
      <c r="E16" s="18"/>
      <c r="F16" s="19">
        <f t="shared" si="0"/>
        <v>93111.73000000001</v>
      </c>
      <c r="G16" s="20" t="s">
        <v>35</v>
      </c>
      <c r="H16" s="21" t="s">
        <v>36</v>
      </c>
      <c r="I16" s="22" t="s">
        <v>37</v>
      </c>
      <c r="J16" s="23" t="s">
        <v>34</v>
      </c>
    </row>
    <row r="17" spans="1:10" x14ac:dyDescent="0.25">
      <c r="A17" s="16" t="s">
        <v>38</v>
      </c>
      <c r="B17" s="17">
        <v>725981</v>
      </c>
      <c r="C17" s="17" t="s">
        <v>39</v>
      </c>
      <c r="D17" s="18">
        <v>1381.26</v>
      </c>
      <c r="E17" s="18"/>
      <c r="F17" s="19">
        <f t="shared" si="0"/>
        <v>91730.470000000016</v>
      </c>
      <c r="G17" s="20" t="s">
        <v>40</v>
      </c>
      <c r="H17" s="21" t="s">
        <v>41</v>
      </c>
      <c r="I17" s="22">
        <v>462669</v>
      </c>
      <c r="J17" s="23" t="s">
        <v>42</v>
      </c>
    </row>
    <row r="18" spans="1:10" x14ac:dyDescent="0.25">
      <c r="A18" s="16" t="s">
        <v>38</v>
      </c>
      <c r="B18" s="17">
        <v>715351</v>
      </c>
      <c r="C18" s="17" t="s">
        <v>39</v>
      </c>
      <c r="D18" s="18">
        <v>1848.08</v>
      </c>
      <c r="E18" s="18"/>
      <c r="F18" s="19">
        <f t="shared" si="0"/>
        <v>89882.390000000014</v>
      </c>
      <c r="G18" s="20" t="s">
        <v>40</v>
      </c>
      <c r="H18" s="21" t="s">
        <v>43</v>
      </c>
      <c r="I18" s="22">
        <v>157215</v>
      </c>
      <c r="J18" s="23" t="s">
        <v>42</v>
      </c>
    </row>
    <row r="19" spans="1:10" x14ac:dyDescent="0.25">
      <c r="A19" s="16" t="s">
        <v>38</v>
      </c>
      <c r="B19" s="17">
        <v>729775</v>
      </c>
      <c r="C19" s="17" t="s">
        <v>39</v>
      </c>
      <c r="D19" s="18">
        <v>9420.2099999999991</v>
      </c>
      <c r="E19" s="18"/>
      <c r="F19" s="19">
        <f t="shared" si="0"/>
        <v>80462.180000000022</v>
      </c>
      <c r="G19" s="20" t="s">
        <v>40</v>
      </c>
      <c r="H19" s="21" t="s">
        <v>44</v>
      </c>
      <c r="I19" s="22">
        <v>14257</v>
      </c>
      <c r="J19" s="23" t="s">
        <v>45</v>
      </c>
    </row>
    <row r="20" spans="1:10" x14ac:dyDescent="0.25">
      <c r="A20" s="16" t="s">
        <v>38</v>
      </c>
      <c r="B20" s="17">
        <v>713564</v>
      </c>
      <c r="C20" s="17" t="s">
        <v>39</v>
      </c>
      <c r="D20" s="18">
        <v>2339.61</v>
      </c>
      <c r="E20" s="18"/>
      <c r="F20" s="19">
        <f t="shared" si="0"/>
        <v>78122.570000000022</v>
      </c>
      <c r="G20" s="20" t="s">
        <v>40</v>
      </c>
      <c r="H20" s="21" t="s">
        <v>46</v>
      </c>
      <c r="I20" s="22">
        <v>312029</v>
      </c>
      <c r="J20" s="23" t="s">
        <v>42</v>
      </c>
    </row>
    <row r="21" spans="1:10" ht="32.25" customHeight="1" x14ac:dyDescent="0.25">
      <c r="A21" s="16" t="s">
        <v>38</v>
      </c>
      <c r="B21" s="17">
        <v>727060</v>
      </c>
      <c r="C21" s="17" t="s">
        <v>39</v>
      </c>
      <c r="D21" s="18">
        <v>386.4</v>
      </c>
      <c r="E21" s="18"/>
      <c r="F21" s="19">
        <f t="shared" si="0"/>
        <v>77736.170000000027</v>
      </c>
      <c r="G21" s="20" t="s">
        <v>40</v>
      </c>
      <c r="H21" s="21" t="s">
        <v>47</v>
      </c>
      <c r="I21" s="22">
        <v>795225</v>
      </c>
      <c r="J21" s="23" t="s">
        <v>48</v>
      </c>
    </row>
    <row r="22" spans="1:10" x14ac:dyDescent="0.25">
      <c r="A22" s="16" t="s">
        <v>38</v>
      </c>
      <c r="B22" s="17">
        <v>716172</v>
      </c>
      <c r="C22" s="17" t="s">
        <v>39</v>
      </c>
      <c r="D22" s="18">
        <v>392</v>
      </c>
      <c r="E22" s="18"/>
      <c r="F22" s="19">
        <f t="shared" si="0"/>
        <v>77344.170000000027</v>
      </c>
      <c r="G22" s="20" t="s">
        <v>40</v>
      </c>
      <c r="H22" s="21" t="s">
        <v>49</v>
      </c>
      <c r="I22" s="22">
        <v>276494</v>
      </c>
      <c r="J22" s="23" t="s">
        <v>42</v>
      </c>
    </row>
    <row r="23" spans="1:10" x14ac:dyDescent="0.25">
      <c r="A23" s="16" t="s">
        <v>38</v>
      </c>
      <c r="B23" s="17">
        <v>715827</v>
      </c>
      <c r="C23" s="17" t="s">
        <v>39</v>
      </c>
      <c r="D23" s="18">
        <v>1025</v>
      </c>
      <c r="E23" s="18"/>
      <c r="F23" s="19">
        <f t="shared" si="0"/>
        <v>76319.170000000027</v>
      </c>
      <c r="G23" s="20" t="s">
        <v>40</v>
      </c>
      <c r="H23" s="21" t="s">
        <v>50</v>
      </c>
      <c r="I23" s="22">
        <v>138186</v>
      </c>
      <c r="J23" s="23" t="s">
        <v>42</v>
      </c>
    </row>
    <row r="24" spans="1:10" x14ac:dyDescent="0.25">
      <c r="A24" s="16" t="s">
        <v>38</v>
      </c>
      <c r="B24" s="17">
        <v>713149</v>
      </c>
      <c r="C24" s="17" t="s">
        <v>39</v>
      </c>
      <c r="D24" s="18">
        <v>707.05</v>
      </c>
      <c r="E24" s="18"/>
      <c r="F24" s="19">
        <f t="shared" si="0"/>
        <v>75612.120000000024</v>
      </c>
      <c r="G24" s="20" t="s">
        <v>40</v>
      </c>
      <c r="H24" s="21" t="s">
        <v>51</v>
      </c>
      <c r="I24" s="22">
        <v>17286</v>
      </c>
      <c r="J24" s="23" t="s">
        <v>42</v>
      </c>
    </row>
    <row r="25" spans="1:10" x14ac:dyDescent="0.25">
      <c r="A25" s="16" t="s">
        <v>38</v>
      </c>
      <c r="B25" s="17">
        <v>726718</v>
      </c>
      <c r="C25" s="17" t="s">
        <v>39</v>
      </c>
      <c r="D25" s="18">
        <v>2939.81</v>
      </c>
      <c r="E25" s="18"/>
      <c r="F25" s="19">
        <f t="shared" si="0"/>
        <v>72672.310000000027</v>
      </c>
      <c r="G25" s="20" t="s">
        <v>40</v>
      </c>
      <c r="H25" s="21" t="s">
        <v>52</v>
      </c>
      <c r="I25" s="22">
        <v>3423698</v>
      </c>
      <c r="J25" s="23" t="s">
        <v>45</v>
      </c>
    </row>
    <row r="26" spans="1:10" x14ac:dyDescent="0.25">
      <c r="A26" s="16" t="s">
        <v>38</v>
      </c>
      <c r="B26" s="17">
        <v>714437</v>
      </c>
      <c r="C26" s="17" t="s">
        <v>39</v>
      </c>
      <c r="D26" s="18">
        <v>700</v>
      </c>
      <c r="E26" s="18"/>
      <c r="F26" s="19">
        <f t="shared" si="0"/>
        <v>71972.310000000027</v>
      </c>
      <c r="G26" s="20" t="s">
        <v>40</v>
      </c>
      <c r="H26" s="21" t="s">
        <v>43</v>
      </c>
      <c r="I26" s="22">
        <v>157170</v>
      </c>
      <c r="J26" s="23" t="s">
        <v>42</v>
      </c>
    </row>
    <row r="27" spans="1:10" x14ac:dyDescent="0.25">
      <c r="A27" s="16" t="s">
        <v>38</v>
      </c>
      <c r="B27" s="17">
        <v>274270</v>
      </c>
      <c r="C27" s="17" t="s">
        <v>26</v>
      </c>
      <c r="D27" s="18">
        <v>3161.44</v>
      </c>
      <c r="E27" s="18"/>
      <c r="F27" s="19">
        <f t="shared" si="0"/>
        <v>68810.870000000024</v>
      </c>
      <c r="G27" s="20" t="s">
        <v>35</v>
      </c>
      <c r="H27" s="21" t="s">
        <v>36</v>
      </c>
      <c r="I27" s="22" t="s">
        <v>53</v>
      </c>
      <c r="J27" s="23" t="s">
        <v>38</v>
      </c>
    </row>
    <row r="28" spans="1:10" x14ac:dyDescent="0.25">
      <c r="A28" s="16" t="s">
        <v>38</v>
      </c>
      <c r="B28" s="17">
        <v>122</v>
      </c>
      <c r="C28" s="17" t="s">
        <v>54</v>
      </c>
      <c r="D28" s="18">
        <v>60000</v>
      </c>
      <c r="E28" s="18"/>
      <c r="F28" s="19">
        <f t="shared" si="0"/>
        <v>8810.8700000000244</v>
      </c>
      <c r="G28" s="20" t="s">
        <v>55</v>
      </c>
      <c r="H28" s="21"/>
      <c r="I28" s="22"/>
      <c r="J28" s="23"/>
    </row>
    <row r="29" spans="1:10" x14ac:dyDescent="0.25">
      <c r="A29" s="16" t="s">
        <v>38</v>
      </c>
      <c r="B29" s="17">
        <v>716677</v>
      </c>
      <c r="C29" s="17" t="s">
        <v>39</v>
      </c>
      <c r="D29" s="18">
        <v>945.12</v>
      </c>
      <c r="E29" s="18"/>
      <c r="F29" s="19">
        <f t="shared" si="0"/>
        <v>7865.7500000000246</v>
      </c>
      <c r="G29" s="20" t="s">
        <v>40</v>
      </c>
      <c r="H29" s="21" t="s">
        <v>56</v>
      </c>
      <c r="I29" s="22">
        <v>424090</v>
      </c>
      <c r="J29" s="23" t="s">
        <v>45</v>
      </c>
    </row>
    <row r="30" spans="1:10" x14ac:dyDescent="0.25">
      <c r="A30" s="16" t="s">
        <v>38</v>
      </c>
      <c r="B30" s="17">
        <v>714927</v>
      </c>
      <c r="C30" s="17" t="s">
        <v>39</v>
      </c>
      <c r="D30" s="18">
        <v>828.03</v>
      </c>
      <c r="E30" s="18"/>
      <c r="F30" s="19">
        <f t="shared" si="0"/>
        <v>7037.7200000000248</v>
      </c>
      <c r="G30" s="20" t="s">
        <v>40</v>
      </c>
      <c r="H30" s="21" t="s">
        <v>57</v>
      </c>
      <c r="I30" s="22">
        <v>347281</v>
      </c>
      <c r="J30" s="23" t="s">
        <v>42</v>
      </c>
    </row>
    <row r="31" spans="1:10" x14ac:dyDescent="0.25">
      <c r="A31" s="16" t="s">
        <v>38</v>
      </c>
      <c r="B31" s="17">
        <v>725641</v>
      </c>
      <c r="C31" s="17" t="s">
        <v>39</v>
      </c>
      <c r="D31" s="18">
        <v>952.02</v>
      </c>
      <c r="E31" s="18"/>
      <c r="F31" s="19">
        <f t="shared" si="0"/>
        <v>6085.7000000000244</v>
      </c>
      <c r="G31" s="20" t="s">
        <v>40</v>
      </c>
      <c r="H31" s="21" t="s">
        <v>58</v>
      </c>
      <c r="I31" s="22">
        <v>133393</v>
      </c>
      <c r="J31" s="23" t="s">
        <v>42</v>
      </c>
    </row>
    <row r="32" spans="1:10" x14ac:dyDescent="0.25">
      <c r="A32" s="16" t="s">
        <v>38</v>
      </c>
      <c r="B32" s="17">
        <v>719046</v>
      </c>
      <c r="C32" s="17" t="s">
        <v>39</v>
      </c>
      <c r="D32" s="18">
        <v>298.04000000000002</v>
      </c>
      <c r="E32" s="18"/>
      <c r="F32" s="19">
        <f t="shared" si="0"/>
        <v>5787.6600000000244</v>
      </c>
      <c r="G32" s="20" t="s">
        <v>40</v>
      </c>
      <c r="H32" s="21" t="s">
        <v>59</v>
      </c>
      <c r="I32" s="22">
        <v>317408</v>
      </c>
      <c r="J32" s="23" t="s">
        <v>42</v>
      </c>
    </row>
    <row r="33" spans="1:10" x14ac:dyDescent="0.25">
      <c r="A33" s="16" t="s">
        <v>38</v>
      </c>
      <c r="B33" s="17">
        <v>717599</v>
      </c>
      <c r="C33" s="17" t="s">
        <v>39</v>
      </c>
      <c r="D33" s="18">
        <v>2031.39</v>
      </c>
      <c r="E33" s="18"/>
      <c r="F33" s="19">
        <f t="shared" si="0"/>
        <v>3756.2700000000241</v>
      </c>
      <c r="G33" s="20" t="s">
        <v>40</v>
      </c>
      <c r="H33" s="21" t="s">
        <v>60</v>
      </c>
      <c r="I33" s="22">
        <v>229762</v>
      </c>
      <c r="J33" s="23" t="s">
        <v>45</v>
      </c>
    </row>
    <row r="34" spans="1:10" x14ac:dyDescent="0.25">
      <c r="A34" s="16" t="s">
        <v>38</v>
      </c>
      <c r="B34" s="17">
        <v>728149</v>
      </c>
      <c r="C34" s="17" t="s">
        <v>39</v>
      </c>
      <c r="D34" s="18">
        <v>639.99</v>
      </c>
      <c r="E34" s="18"/>
      <c r="F34" s="19">
        <f t="shared" si="0"/>
        <v>3116.2800000000243</v>
      </c>
      <c r="G34" s="20" t="s">
        <v>61</v>
      </c>
      <c r="H34" s="21" t="s">
        <v>62</v>
      </c>
      <c r="I34" s="22">
        <v>441</v>
      </c>
      <c r="J34" s="23" t="s">
        <v>48</v>
      </c>
    </row>
    <row r="35" spans="1:10" x14ac:dyDescent="0.25">
      <c r="A35" s="16" t="s">
        <v>38</v>
      </c>
      <c r="B35" s="17">
        <v>726343</v>
      </c>
      <c r="C35" s="17" t="s">
        <v>39</v>
      </c>
      <c r="D35" s="18">
        <v>339.15</v>
      </c>
      <c r="E35" s="18"/>
      <c r="F35" s="19">
        <f t="shared" si="0"/>
        <v>2777.1300000000242</v>
      </c>
      <c r="G35" s="20" t="s">
        <v>40</v>
      </c>
      <c r="H35" s="21" t="s">
        <v>52</v>
      </c>
      <c r="I35" s="22">
        <v>3424123</v>
      </c>
      <c r="J35" s="23" t="s">
        <v>45</v>
      </c>
    </row>
    <row r="36" spans="1:10" x14ac:dyDescent="0.25">
      <c r="A36" s="16" t="s">
        <v>38</v>
      </c>
      <c r="B36" s="17">
        <v>712526</v>
      </c>
      <c r="C36" s="17" t="s">
        <v>39</v>
      </c>
      <c r="D36" s="18">
        <v>1872</v>
      </c>
      <c r="E36" s="18"/>
      <c r="F36" s="19">
        <f t="shared" si="0"/>
        <v>905.13000000002421</v>
      </c>
      <c r="G36" s="20" t="s">
        <v>40</v>
      </c>
      <c r="H36" s="21" t="s">
        <v>63</v>
      </c>
      <c r="I36" s="22">
        <v>6523</v>
      </c>
      <c r="J36" s="23" t="s">
        <v>42</v>
      </c>
    </row>
    <row r="37" spans="1:10" x14ac:dyDescent="0.25">
      <c r="A37" s="16" t="s">
        <v>64</v>
      </c>
      <c r="B37" s="17">
        <v>274270</v>
      </c>
      <c r="C37" s="17" t="s">
        <v>26</v>
      </c>
      <c r="D37" s="18">
        <v>30972.54</v>
      </c>
      <c r="E37" s="18"/>
      <c r="F37" s="19">
        <f t="shared" si="0"/>
        <v>-30067.409999999978</v>
      </c>
      <c r="G37" s="20" t="s">
        <v>65</v>
      </c>
      <c r="H37" s="21" t="s">
        <v>66</v>
      </c>
      <c r="I37" s="22">
        <v>83118</v>
      </c>
      <c r="J37" s="23" t="s">
        <v>64</v>
      </c>
    </row>
    <row r="38" spans="1:10" x14ac:dyDescent="0.25">
      <c r="A38" s="16" t="s">
        <v>64</v>
      </c>
      <c r="B38" s="17">
        <v>122</v>
      </c>
      <c r="C38" s="17" t="s">
        <v>67</v>
      </c>
      <c r="D38" s="18"/>
      <c r="E38" s="18">
        <v>40000</v>
      </c>
      <c r="F38" s="19">
        <f t="shared" si="0"/>
        <v>9932.590000000022</v>
      </c>
      <c r="G38" s="20" t="s">
        <v>23</v>
      </c>
      <c r="H38" s="21"/>
      <c r="I38" s="22"/>
      <c r="J38" s="23"/>
    </row>
    <row r="39" spans="1:10" x14ac:dyDescent="0.25">
      <c r="A39" s="16" t="s">
        <v>68</v>
      </c>
      <c r="B39" s="17">
        <v>122</v>
      </c>
      <c r="C39" s="17" t="s">
        <v>67</v>
      </c>
      <c r="D39" s="18"/>
      <c r="E39" s="18">
        <v>13190.98</v>
      </c>
      <c r="F39" s="19">
        <f t="shared" si="0"/>
        <v>23123.570000000022</v>
      </c>
      <c r="G39" s="20" t="s">
        <v>23</v>
      </c>
      <c r="H39" s="21"/>
      <c r="I39" s="22"/>
      <c r="J39" s="23"/>
    </row>
    <row r="40" spans="1:10" x14ac:dyDescent="0.25">
      <c r="A40" s="16" t="s">
        <v>68</v>
      </c>
      <c r="B40" s="17">
        <v>274270</v>
      </c>
      <c r="C40" s="17" t="s">
        <v>26</v>
      </c>
      <c r="D40" s="18">
        <v>23123.57</v>
      </c>
      <c r="E40" s="18"/>
      <c r="F40" s="19">
        <f t="shared" si="0"/>
        <v>2.1827872842550278E-11</v>
      </c>
      <c r="G40" s="20" t="s">
        <v>35</v>
      </c>
      <c r="H40" s="21" t="s">
        <v>36</v>
      </c>
      <c r="I40" s="22" t="s">
        <v>69</v>
      </c>
      <c r="J40" s="23" t="s">
        <v>68</v>
      </c>
    </row>
    <row r="41" spans="1:10" x14ac:dyDescent="0.25">
      <c r="A41" s="16"/>
      <c r="B41" s="17"/>
      <c r="C41" s="17"/>
      <c r="D41" s="18"/>
      <c r="E41" s="18"/>
      <c r="F41" s="19"/>
      <c r="G41" s="20"/>
      <c r="H41" s="21"/>
      <c r="I41" s="22"/>
      <c r="J41" s="23"/>
    </row>
    <row r="42" spans="1:10" ht="15.75" thickBot="1" x14ac:dyDescent="0.3">
      <c r="A42" s="24" t="s">
        <v>70</v>
      </c>
      <c r="B42" s="25"/>
      <c r="C42" s="26"/>
      <c r="D42" s="27">
        <f>SUM(D10:D41)</f>
        <v>1057456.0000000002</v>
      </c>
      <c r="E42" s="27">
        <f>SUM(E10:E41)</f>
        <v>1057456</v>
      </c>
      <c r="F42" s="28">
        <f>F9-D42+E42</f>
        <v>0</v>
      </c>
      <c r="G42" s="29"/>
      <c r="H42" s="30"/>
      <c r="I42" s="31"/>
      <c r="J42" s="32"/>
    </row>
    <row r="43" spans="1:10" x14ac:dyDescent="0.25">
      <c r="A43" s="33" t="s">
        <v>71</v>
      </c>
      <c r="B43" s="6"/>
      <c r="C43" s="6"/>
      <c r="D43" s="7"/>
      <c r="E43" s="6"/>
      <c r="F43" s="6"/>
      <c r="G43" s="6"/>
      <c r="H43" s="6"/>
      <c r="I43" s="6"/>
      <c r="J43" s="8"/>
    </row>
    <row r="44" spans="1:10" x14ac:dyDescent="0.25">
      <c r="A44" s="33"/>
      <c r="B44" s="6"/>
      <c r="C44" s="6"/>
      <c r="D44" s="7"/>
      <c r="E44" s="6"/>
      <c r="F44" s="6"/>
      <c r="G44" s="6"/>
      <c r="H44" s="6"/>
      <c r="I44" s="6"/>
      <c r="J44" s="8"/>
    </row>
    <row r="45" spans="1:10" x14ac:dyDescent="0.25">
      <c r="A45" s="33"/>
      <c r="B45" s="6"/>
      <c r="C45" s="6"/>
      <c r="D45" s="7"/>
      <c r="E45" s="6"/>
      <c r="F45" s="6"/>
      <c r="G45" s="6"/>
      <c r="H45" s="6"/>
      <c r="I45" s="6"/>
      <c r="J45" s="8"/>
    </row>
    <row r="47" spans="1:10" ht="25.5" x14ac:dyDescent="0.25">
      <c r="C47" s="1" t="s">
        <v>0</v>
      </c>
      <c r="D47" s="1"/>
      <c r="E47" s="1"/>
      <c r="F47" s="1"/>
      <c r="G47" s="1"/>
      <c r="H47" s="1"/>
      <c r="I47" s="1"/>
      <c r="J47" s="1"/>
    </row>
    <row r="49" spans="1:10" ht="18.75" x14ac:dyDescent="0.3">
      <c r="A49" s="4" t="s">
        <v>72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6"/>
      <c r="B50" s="6"/>
      <c r="C50" s="6"/>
      <c r="D50" s="7"/>
      <c r="E50" s="6"/>
      <c r="F50" s="6"/>
      <c r="G50" s="6"/>
      <c r="H50" s="6"/>
      <c r="I50" s="6"/>
      <c r="J50" s="8"/>
    </row>
    <row r="51" spans="1:10" x14ac:dyDescent="0.25">
      <c r="A51" s="34" t="s">
        <v>73</v>
      </c>
      <c r="B51" s="35"/>
      <c r="C51" s="35"/>
      <c r="D51" s="35"/>
      <c r="E51" s="36"/>
      <c r="F51" s="6"/>
      <c r="G51" s="37" t="s">
        <v>74</v>
      </c>
      <c r="H51" s="37"/>
      <c r="I51" s="37"/>
      <c r="J51" s="8"/>
    </row>
    <row r="52" spans="1:10" x14ac:dyDescent="0.25">
      <c r="A52" s="38" t="s">
        <v>75</v>
      </c>
      <c r="B52" s="39"/>
      <c r="C52" s="39"/>
      <c r="D52" s="40"/>
      <c r="E52" s="41">
        <f t="shared" ref="E52:E77" si="1">SUMIF($G$8:$G$41,A52,$D$8:$D$41)</f>
        <v>0</v>
      </c>
      <c r="F52" s="6"/>
      <c r="G52" s="38" t="s">
        <v>76</v>
      </c>
      <c r="H52" s="39"/>
      <c r="I52" s="42">
        <f>SUMIF($G$8:$G$41,G52,$E$8:$E$41)</f>
        <v>0</v>
      </c>
      <c r="J52" s="8"/>
    </row>
    <row r="53" spans="1:10" x14ac:dyDescent="0.25">
      <c r="A53" s="43" t="s">
        <v>55</v>
      </c>
      <c r="B53" s="39"/>
      <c r="C53" s="39"/>
      <c r="D53" s="40"/>
      <c r="E53" s="41">
        <f t="shared" si="1"/>
        <v>60000</v>
      </c>
      <c r="F53" s="6"/>
      <c r="G53" s="38" t="s">
        <v>25</v>
      </c>
      <c r="H53" s="39"/>
      <c r="I53" s="44">
        <f>SUMIF($G$8:$G$41,G53,$E$8:$E$41)</f>
        <v>500000</v>
      </c>
      <c r="J53" s="8"/>
    </row>
    <row r="54" spans="1:10" x14ac:dyDescent="0.25">
      <c r="A54" s="43" t="s">
        <v>77</v>
      </c>
      <c r="B54" s="39"/>
      <c r="C54" s="39"/>
      <c r="D54" s="40"/>
      <c r="E54" s="41">
        <f t="shared" si="1"/>
        <v>0</v>
      </c>
      <c r="F54" s="6"/>
      <c r="G54" s="43" t="s">
        <v>23</v>
      </c>
      <c r="H54" s="39"/>
      <c r="I54" s="44">
        <f>SUMIF($G$8:$G$41,G54,$E$8:$E$41)</f>
        <v>127456</v>
      </c>
      <c r="J54" s="8"/>
    </row>
    <row r="55" spans="1:10" x14ac:dyDescent="0.25">
      <c r="A55" s="43" t="s">
        <v>78</v>
      </c>
      <c r="B55" s="39"/>
      <c r="C55" s="39"/>
      <c r="D55" s="40"/>
      <c r="E55" s="41">
        <f t="shared" si="1"/>
        <v>0</v>
      </c>
      <c r="F55" s="6"/>
      <c r="G55" s="43" t="s">
        <v>79</v>
      </c>
      <c r="H55" s="6"/>
      <c r="I55" s="44">
        <f>SUMIF($G$8:$G$41,G55,$E$8:$E$41)</f>
        <v>0</v>
      </c>
      <c r="J55" s="8"/>
    </row>
    <row r="56" spans="1:10" x14ac:dyDescent="0.25">
      <c r="A56" s="43" t="s">
        <v>35</v>
      </c>
      <c r="B56" s="39"/>
      <c r="C56" s="39"/>
      <c r="D56" s="40"/>
      <c r="E56" s="41">
        <f t="shared" si="1"/>
        <v>32122.79</v>
      </c>
      <c r="F56" s="6"/>
      <c r="G56" s="45" t="s">
        <v>17</v>
      </c>
      <c r="H56" s="46"/>
      <c r="I56" s="44">
        <f>SUMIF($G$8:$G$41,G56,$E$8:$E$41)</f>
        <v>430000</v>
      </c>
      <c r="J56" s="8"/>
    </row>
    <row r="57" spans="1:10" x14ac:dyDescent="0.25">
      <c r="A57" s="43" t="s">
        <v>19</v>
      </c>
      <c r="B57" s="39"/>
      <c r="C57" s="39"/>
      <c r="D57" s="40"/>
      <c r="E57" s="41">
        <f t="shared" si="1"/>
        <v>44546.559999999998</v>
      </c>
      <c r="F57" s="6"/>
      <c r="G57" s="47" t="s">
        <v>80</v>
      </c>
      <c r="H57" s="48"/>
      <c r="I57" s="49">
        <f>SUM(I52:I56)</f>
        <v>1057456</v>
      </c>
      <c r="J57" s="8"/>
    </row>
    <row r="58" spans="1:10" x14ac:dyDescent="0.25">
      <c r="A58" s="43" t="s">
        <v>81</v>
      </c>
      <c r="B58" s="39"/>
      <c r="C58" s="39"/>
      <c r="D58" s="40"/>
      <c r="E58" s="41">
        <f t="shared" si="1"/>
        <v>0</v>
      </c>
      <c r="F58" s="6"/>
      <c r="G58" s="50"/>
      <c r="H58" s="51"/>
      <c r="I58" s="52"/>
      <c r="J58" s="8"/>
    </row>
    <row r="59" spans="1:10" x14ac:dyDescent="0.25">
      <c r="A59" s="43" t="s">
        <v>82</v>
      </c>
      <c r="B59" s="39"/>
      <c r="C59" s="39"/>
      <c r="D59" s="40"/>
      <c r="E59" s="41">
        <f t="shared" si="1"/>
        <v>0</v>
      </c>
      <c r="F59" s="6"/>
      <c r="G59" s="53" t="s">
        <v>83</v>
      </c>
      <c r="H59" s="54"/>
      <c r="I59" s="55"/>
    </row>
    <row r="60" spans="1:10" x14ac:dyDescent="0.25">
      <c r="A60" s="43" t="s">
        <v>84</v>
      </c>
      <c r="B60" s="39"/>
      <c r="C60" s="39"/>
      <c r="D60" s="40"/>
      <c r="E60" s="41">
        <f t="shared" si="1"/>
        <v>0</v>
      </c>
      <c r="F60" s="6"/>
      <c r="G60" s="38" t="s">
        <v>85</v>
      </c>
      <c r="H60" s="39"/>
      <c r="I60" s="42">
        <f>'[1]CEF Outubro 2022 - 900168'!I37</f>
        <v>74130.789999999979</v>
      </c>
    </row>
    <row r="61" spans="1:10" x14ac:dyDescent="0.25">
      <c r="A61" s="43" t="s">
        <v>86</v>
      </c>
      <c r="B61" s="39"/>
      <c r="C61" s="39"/>
      <c r="D61" s="40"/>
      <c r="E61" s="41">
        <f t="shared" si="1"/>
        <v>0</v>
      </c>
      <c r="F61" s="6"/>
      <c r="G61" s="43" t="s">
        <v>55</v>
      </c>
      <c r="H61" s="39"/>
      <c r="I61" s="44">
        <f>SUMIF($G$8:$G$41,G61,$D$8:$D$41)</f>
        <v>60000</v>
      </c>
    </row>
    <row r="62" spans="1:10" x14ac:dyDescent="0.25">
      <c r="A62" s="43" t="s">
        <v>40</v>
      </c>
      <c r="B62" s="39"/>
      <c r="C62" s="39"/>
      <c r="D62" s="40"/>
      <c r="E62" s="41">
        <f t="shared" si="1"/>
        <v>28405.17</v>
      </c>
      <c r="F62" s="6"/>
      <c r="G62" s="45" t="s">
        <v>23</v>
      </c>
      <c r="H62" s="46"/>
      <c r="I62" s="44">
        <f>-SUMIF($G$8:$G$42,G62,$E$8:$E$42)</f>
        <v>-127456</v>
      </c>
    </row>
    <row r="63" spans="1:10" x14ac:dyDescent="0.25">
      <c r="A63" s="43" t="s">
        <v>61</v>
      </c>
      <c r="B63" s="39"/>
      <c r="C63" s="39"/>
      <c r="D63" s="40"/>
      <c r="E63" s="41">
        <f t="shared" si="1"/>
        <v>639.99</v>
      </c>
      <c r="F63" s="6"/>
      <c r="G63" s="38" t="s">
        <v>87</v>
      </c>
      <c r="H63" s="39"/>
      <c r="I63" s="56">
        <f>134.23+138.82</f>
        <v>273.04999999999995</v>
      </c>
    </row>
    <row r="64" spans="1:10" x14ac:dyDescent="0.25">
      <c r="A64" s="38" t="s">
        <v>33</v>
      </c>
      <c r="B64" s="39"/>
      <c r="C64" s="39"/>
      <c r="D64" s="40"/>
      <c r="E64" s="41">
        <f t="shared" si="1"/>
        <v>430000</v>
      </c>
      <c r="F64" s="6"/>
      <c r="G64" s="57"/>
      <c r="H64" s="58"/>
      <c r="I64" s="44"/>
    </row>
    <row r="65" spans="1:10" x14ac:dyDescent="0.25">
      <c r="A65" s="43" t="s">
        <v>88</v>
      </c>
      <c r="B65" s="39"/>
      <c r="C65" s="39"/>
      <c r="D65" s="40"/>
      <c r="E65" s="41">
        <f t="shared" si="1"/>
        <v>0</v>
      </c>
      <c r="F65" s="6"/>
      <c r="G65" s="59" t="s">
        <v>89</v>
      </c>
      <c r="H65" s="58"/>
      <c r="I65" s="60">
        <f>SUM(I60:I64)</f>
        <v>6947.8399999999792</v>
      </c>
    </row>
    <row r="66" spans="1:10" x14ac:dyDescent="0.25">
      <c r="A66" s="43" t="s">
        <v>90</v>
      </c>
      <c r="B66" s="39"/>
      <c r="C66" s="39"/>
      <c r="D66" s="40"/>
      <c r="E66" s="41">
        <f t="shared" si="1"/>
        <v>0</v>
      </c>
      <c r="F66" s="6"/>
      <c r="G66" s="61"/>
      <c r="I66" s="62"/>
      <c r="J66" s="8"/>
    </row>
    <row r="67" spans="1:10" x14ac:dyDescent="0.25">
      <c r="A67" s="43" t="s">
        <v>27</v>
      </c>
      <c r="B67" s="39"/>
      <c r="C67" s="39"/>
      <c r="D67" s="40"/>
      <c r="E67" s="41">
        <f t="shared" si="1"/>
        <v>430768.95</v>
      </c>
      <c r="F67" s="6"/>
      <c r="G67" s="53" t="s">
        <v>91</v>
      </c>
      <c r="H67" s="54"/>
      <c r="I67" s="55"/>
      <c r="J67" s="8"/>
    </row>
    <row r="68" spans="1:10" x14ac:dyDescent="0.25">
      <c r="A68" s="43" t="s">
        <v>65</v>
      </c>
      <c r="B68" s="39"/>
      <c r="C68" s="39"/>
      <c r="D68" s="40"/>
      <c r="E68" s="41">
        <f t="shared" si="1"/>
        <v>30972.54</v>
      </c>
      <c r="F68" s="6"/>
      <c r="G68" s="38" t="s">
        <v>85</v>
      </c>
      <c r="H68" s="39"/>
      <c r="I68" s="63">
        <f>'[1]CEF Outubro 2022 - 900168'!I44</f>
        <v>0</v>
      </c>
      <c r="J68" s="8"/>
    </row>
    <row r="69" spans="1:10" x14ac:dyDescent="0.25">
      <c r="A69" s="43" t="s">
        <v>92</v>
      </c>
      <c r="B69" s="39"/>
      <c r="C69" s="39"/>
      <c r="D69" s="40"/>
      <c r="E69" s="41">
        <f t="shared" si="1"/>
        <v>0</v>
      </c>
      <c r="F69" s="6"/>
      <c r="G69" s="38" t="s">
        <v>93</v>
      </c>
      <c r="H69" s="39"/>
      <c r="I69" s="64">
        <v>500000</v>
      </c>
      <c r="J69" s="8"/>
    </row>
    <row r="70" spans="1:10" x14ac:dyDescent="0.25">
      <c r="A70" s="43" t="s">
        <v>94</v>
      </c>
      <c r="B70" s="39"/>
      <c r="C70" s="39"/>
      <c r="D70" s="40"/>
      <c r="E70" s="41">
        <f t="shared" si="1"/>
        <v>0</v>
      </c>
      <c r="F70" s="6"/>
      <c r="G70" s="38" t="s">
        <v>25</v>
      </c>
      <c r="H70" s="39"/>
      <c r="I70" s="44">
        <f>-SUMIF($G$8:$G$41,G70,$E$8:$E$41)</f>
        <v>-500000</v>
      </c>
      <c r="J70" s="8"/>
    </row>
    <row r="71" spans="1:10" x14ac:dyDescent="0.25">
      <c r="A71" s="43" t="s">
        <v>95</v>
      </c>
      <c r="B71" s="39"/>
      <c r="C71" s="39"/>
      <c r="D71" s="40"/>
      <c r="E71" s="41">
        <f t="shared" si="1"/>
        <v>0</v>
      </c>
      <c r="F71" s="6"/>
      <c r="G71" s="38"/>
      <c r="H71" s="58"/>
      <c r="I71" s="65"/>
      <c r="J71" s="8"/>
    </row>
    <row r="72" spans="1:10" x14ac:dyDescent="0.25">
      <c r="A72" s="43" t="s">
        <v>96</v>
      </c>
      <c r="B72" s="39"/>
      <c r="C72" s="39"/>
      <c r="D72" s="40"/>
      <c r="E72" s="41">
        <f t="shared" si="1"/>
        <v>0</v>
      </c>
      <c r="F72" s="6"/>
      <c r="G72" s="47" t="s">
        <v>89</v>
      </c>
      <c r="H72" s="58"/>
      <c r="I72" s="60">
        <f>SUM(I68:I71)</f>
        <v>0</v>
      </c>
      <c r="J72" s="8"/>
    </row>
    <row r="73" spans="1:10" x14ac:dyDescent="0.25">
      <c r="A73" s="43"/>
      <c r="B73" s="39"/>
      <c r="C73" s="39"/>
      <c r="D73" s="40"/>
      <c r="E73" s="41">
        <f t="shared" si="1"/>
        <v>0</v>
      </c>
      <c r="F73" s="6"/>
      <c r="G73" s="66" t="s">
        <v>97</v>
      </c>
      <c r="H73" s="67"/>
      <c r="I73" s="68"/>
      <c r="J73" s="8"/>
    </row>
    <row r="74" spans="1:10" x14ac:dyDescent="0.25">
      <c r="A74" s="43"/>
      <c r="B74" s="39"/>
      <c r="C74" s="39"/>
      <c r="D74" s="40"/>
      <c r="E74" s="41">
        <f t="shared" si="1"/>
        <v>0</v>
      </c>
      <c r="G74" s="69" t="s">
        <v>85</v>
      </c>
      <c r="H74" s="70"/>
      <c r="I74" s="71">
        <f>'[1]CEF Agosto 2022 - 900168'!I62</f>
        <v>0</v>
      </c>
    </row>
    <row r="75" spans="1:10" x14ac:dyDescent="0.25">
      <c r="A75" s="43"/>
      <c r="B75" s="39"/>
      <c r="C75" s="39"/>
      <c r="D75" s="40"/>
      <c r="E75" s="41">
        <f t="shared" si="1"/>
        <v>0</v>
      </c>
      <c r="G75" s="43" t="s">
        <v>17</v>
      </c>
      <c r="H75" s="39"/>
      <c r="I75" s="72">
        <f>SUMIF($G$8:$G$43,G75,$E$8:$E$43)</f>
        <v>430000</v>
      </c>
    </row>
    <row r="76" spans="1:10" x14ac:dyDescent="0.25">
      <c r="A76" s="43"/>
      <c r="B76" s="39"/>
      <c r="C76" s="39"/>
      <c r="D76" s="40"/>
      <c r="E76" s="41">
        <f t="shared" si="1"/>
        <v>0</v>
      </c>
      <c r="G76" s="38" t="s">
        <v>33</v>
      </c>
      <c r="H76" s="39"/>
      <c r="I76" s="72">
        <f>-SUMIF($G$8:$G$43,G76,$D$8:$D$43)</f>
        <v>-430000</v>
      </c>
    </row>
    <row r="77" spans="1:10" x14ac:dyDescent="0.25">
      <c r="A77" s="43"/>
      <c r="B77" s="39"/>
      <c r="C77" s="39"/>
      <c r="D77" s="40"/>
      <c r="E77" s="41">
        <f t="shared" si="1"/>
        <v>0</v>
      </c>
      <c r="G77" s="38"/>
      <c r="H77" s="58"/>
      <c r="I77" s="73"/>
    </row>
    <row r="78" spans="1:10" x14ac:dyDescent="0.25">
      <c r="A78" s="74" t="s">
        <v>80</v>
      </c>
      <c r="B78" s="75"/>
      <c r="C78" s="75"/>
      <c r="D78" s="76"/>
      <c r="E78" s="77">
        <f>SUM(E52:E77)</f>
        <v>1057456</v>
      </c>
      <c r="G78" s="47" t="s">
        <v>98</v>
      </c>
      <c r="H78" s="58"/>
      <c r="I78" s="78">
        <f>SUM(I74:I77)</f>
        <v>0</v>
      </c>
    </row>
    <row r="80" spans="1:10" x14ac:dyDescent="0.25">
      <c r="E80" s="79">
        <f>E78-D42</f>
        <v>0</v>
      </c>
    </row>
  </sheetData>
  <mergeCells count="12">
    <mergeCell ref="A49:J49"/>
    <mergeCell ref="A51:E51"/>
    <mergeCell ref="G51:I51"/>
    <mergeCell ref="G56:H56"/>
    <mergeCell ref="G62:H62"/>
    <mergeCell ref="A78:C78"/>
    <mergeCell ref="C2:J2"/>
    <mergeCell ref="A4:J4"/>
    <mergeCell ref="A6:F6"/>
    <mergeCell ref="G6:J6"/>
    <mergeCell ref="A42:B42"/>
    <mergeCell ref="C47:J47"/>
  </mergeCells>
  <dataValidations count="1">
    <dataValidation type="list" allowBlank="1" showInputMessage="1" showErrorMessage="1" sqref="G11 G40 G13:G14 G16:G37 A72" xr:uid="{DD0B07BA-C5C4-4867-B638-A3DA71E9B5EC}">
      <formula1>$A$52:$A$71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47"/>
  <sheetViews>
    <sheetView tabSelected="1" workbookViewId="0">
      <selection activeCell="A4" sqref="A4:J4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2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80" bestFit="1" customWidth="1"/>
    <col min="10" max="10" width="12.42578125" style="3" bestFit="1" customWidth="1"/>
  </cols>
  <sheetData>
    <row r="2" spans="1:10" ht="25.5" x14ac:dyDescent="0.25">
      <c r="C2" s="1" t="s">
        <v>0</v>
      </c>
      <c r="D2" s="1"/>
      <c r="E2" s="1"/>
      <c r="F2" s="1"/>
      <c r="G2" s="1"/>
      <c r="H2" s="1"/>
      <c r="I2" s="1"/>
      <c r="J2" s="1"/>
    </row>
    <row r="4" spans="1:10" ht="18.75" x14ac:dyDescent="0.3">
      <c r="A4" s="4" t="s">
        <v>99</v>
      </c>
      <c r="B4" s="4"/>
      <c r="C4" s="4"/>
      <c r="D4" s="4"/>
      <c r="E4" s="4"/>
      <c r="F4" s="4"/>
      <c r="G4" s="4"/>
      <c r="H4" s="4"/>
      <c r="I4" s="4"/>
      <c r="J4" s="4"/>
    </row>
    <row r="6" spans="1:10" x14ac:dyDescent="0.25">
      <c r="A6" s="5" t="s">
        <v>2</v>
      </c>
      <c r="B6" s="5"/>
      <c r="C6" s="5"/>
      <c r="D6" s="5"/>
      <c r="E6" s="5"/>
      <c r="F6" s="5"/>
      <c r="G6" s="5" t="s">
        <v>3</v>
      </c>
      <c r="H6" s="5"/>
      <c r="I6" s="5"/>
      <c r="J6" s="5"/>
    </row>
    <row r="7" spans="1:10" ht="15.75" thickBot="1" x14ac:dyDescent="0.3">
      <c r="A7" s="6"/>
      <c r="B7" s="6"/>
      <c r="C7" s="6"/>
      <c r="D7" s="7"/>
      <c r="E7" s="6"/>
      <c r="F7" s="6"/>
      <c r="G7" s="6"/>
      <c r="H7" s="6"/>
      <c r="I7" s="81"/>
      <c r="J7" s="8"/>
    </row>
    <row r="8" spans="1:10" x14ac:dyDescent="0.25">
      <c r="A8" s="9" t="s">
        <v>4</v>
      </c>
      <c r="B8" s="10" t="s">
        <v>5</v>
      </c>
      <c r="C8" s="10" t="s">
        <v>6</v>
      </c>
      <c r="D8" s="11" t="s">
        <v>7</v>
      </c>
      <c r="E8" s="10" t="s">
        <v>8</v>
      </c>
      <c r="F8" s="12" t="s">
        <v>9</v>
      </c>
      <c r="G8" s="13" t="s">
        <v>10</v>
      </c>
      <c r="H8" s="14" t="s">
        <v>11</v>
      </c>
      <c r="I8" s="10" t="s">
        <v>12</v>
      </c>
      <c r="J8" s="15" t="s">
        <v>13</v>
      </c>
    </row>
    <row r="9" spans="1:10" x14ac:dyDescent="0.25">
      <c r="A9" s="16"/>
      <c r="B9" s="22"/>
      <c r="C9" s="17" t="s">
        <v>14</v>
      </c>
      <c r="D9" s="18"/>
      <c r="E9" s="18"/>
      <c r="F9" s="19">
        <f>'[1]CEF Outubro 2022 - 901922'!F267</f>
        <v>1.1175870895385742E-8</v>
      </c>
      <c r="G9" s="20"/>
      <c r="H9" s="21"/>
      <c r="I9" s="22"/>
      <c r="J9" s="23"/>
    </row>
    <row r="10" spans="1:10" x14ac:dyDescent="0.25">
      <c r="A10" s="16" t="s">
        <v>100</v>
      </c>
      <c r="B10" s="22">
        <v>11413</v>
      </c>
      <c r="C10" s="17" t="s">
        <v>32</v>
      </c>
      <c r="D10" s="18">
        <v>100</v>
      </c>
      <c r="E10" s="18"/>
      <c r="F10" s="19">
        <f t="shared" ref="F10:F73" si="0">F9-D10+E10</f>
        <v>-99.999999988824129</v>
      </c>
      <c r="G10" s="20" t="s">
        <v>82</v>
      </c>
      <c r="H10" s="21" t="s">
        <v>101</v>
      </c>
      <c r="I10" s="22">
        <v>33</v>
      </c>
      <c r="J10" s="23" t="s">
        <v>48</v>
      </c>
    </row>
    <row r="11" spans="1:10" x14ac:dyDescent="0.25">
      <c r="A11" s="16" t="s">
        <v>100</v>
      </c>
      <c r="B11" s="22">
        <v>496030</v>
      </c>
      <c r="C11" s="17" t="s">
        <v>39</v>
      </c>
      <c r="D11" s="18">
        <v>52095.360000000001</v>
      </c>
      <c r="E11" s="18"/>
      <c r="F11" s="19">
        <f t="shared" si="0"/>
        <v>-52195.359999988825</v>
      </c>
      <c r="G11" s="20" t="s">
        <v>96</v>
      </c>
      <c r="H11" s="21" t="s">
        <v>102</v>
      </c>
      <c r="I11" s="22">
        <v>37396036</v>
      </c>
      <c r="J11" s="23" t="s">
        <v>103</v>
      </c>
    </row>
    <row r="12" spans="1:10" x14ac:dyDescent="0.25">
      <c r="A12" s="16" t="s">
        <v>100</v>
      </c>
      <c r="B12" s="22">
        <v>727220</v>
      </c>
      <c r="C12" s="17" t="s">
        <v>104</v>
      </c>
      <c r="D12" s="18"/>
      <c r="E12" s="18">
        <v>53630.68</v>
      </c>
      <c r="F12" s="19">
        <f t="shared" si="0"/>
        <v>1435.3200000111756</v>
      </c>
      <c r="G12" s="20" t="s">
        <v>23</v>
      </c>
      <c r="H12" s="21"/>
      <c r="I12" s="22"/>
      <c r="J12" s="23"/>
    </row>
    <row r="13" spans="1:10" x14ac:dyDescent="0.25">
      <c r="A13" s="16" t="s">
        <v>100</v>
      </c>
      <c r="B13" s="22">
        <v>488588</v>
      </c>
      <c r="C13" s="17" t="s">
        <v>39</v>
      </c>
      <c r="D13" s="18">
        <v>1435.32</v>
      </c>
      <c r="E13" s="18"/>
      <c r="F13" s="19">
        <f t="shared" si="0"/>
        <v>1.1175643521710299E-8</v>
      </c>
      <c r="G13" s="20" t="s">
        <v>61</v>
      </c>
      <c r="H13" s="21" t="s">
        <v>62</v>
      </c>
      <c r="I13" s="22">
        <v>7428</v>
      </c>
      <c r="J13" s="23" t="s">
        <v>105</v>
      </c>
    </row>
    <row r="14" spans="1:10" x14ac:dyDescent="0.25">
      <c r="A14" s="16" t="s">
        <v>106</v>
      </c>
      <c r="B14" s="22">
        <v>640293</v>
      </c>
      <c r="C14" s="17" t="s">
        <v>39</v>
      </c>
      <c r="D14" s="18">
        <v>2190</v>
      </c>
      <c r="E14" s="18"/>
      <c r="F14" s="19">
        <f t="shared" si="0"/>
        <v>-2189.9999999888241</v>
      </c>
      <c r="G14" s="20" t="s">
        <v>40</v>
      </c>
      <c r="H14" s="21" t="s">
        <v>107</v>
      </c>
      <c r="I14" s="22">
        <v>2318</v>
      </c>
      <c r="J14" s="23" t="s">
        <v>108</v>
      </c>
    </row>
    <row r="15" spans="1:10" x14ac:dyDescent="0.25">
      <c r="A15" s="16" t="s">
        <v>106</v>
      </c>
      <c r="B15" s="22">
        <v>640800</v>
      </c>
      <c r="C15" s="17" t="s">
        <v>39</v>
      </c>
      <c r="D15" s="18">
        <v>2530.7199999999998</v>
      </c>
      <c r="E15" s="18"/>
      <c r="F15" s="19">
        <f t="shared" si="0"/>
        <v>-4720.7199999888235</v>
      </c>
      <c r="G15" s="20" t="s">
        <v>40</v>
      </c>
      <c r="H15" s="21" t="s">
        <v>57</v>
      </c>
      <c r="I15" s="22">
        <v>344720</v>
      </c>
      <c r="J15" s="23" t="s">
        <v>108</v>
      </c>
    </row>
    <row r="16" spans="1:10" x14ac:dyDescent="0.25">
      <c r="A16" s="16" t="s">
        <v>106</v>
      </c>
      <c r="B16" s="22">
        <v>641387</v>
      </c>
      <c r="C16" s="17" t="s">
        <v>39</v>
      </c>
      <c r="D16" s="18">
        <v>241.8</v>
      </c>
      <c r="E16" s="18"/>
      <c r="F16" s="19">
        <f t="shared" si="0"/>
        <v>-4962.5199999888237</v>
      </c>
      <c r="G16" s="20" t="s">
        <v>40</v>
      </c>
      <c r="H16" s="21" t="s">
        <v>109</v>
      </c>
      <c r="I16" s="22">
        <v>192152</v>
      </c>
      <c r="J16" s="23" t="s">
        <v>110</v>
      </c>
    </row>
    <row r="17" spans="1:10" x14ac:dyDescent="0.25">
      <c r="A17" s="16" t="s">
        <v>106</v>
      </c>
      <c r="B17" s="22">
        <v>727220</v>
      </c>
      <c r="C17" s="17" t="s">
        <v>104</v>
      </c>
      <c r="D17" s="18"/>
      <c r="E17" s="18">
        <v>7898.45</v>
      </c>
      <c r="F17" s="19">
        <f t="shared" si="0"/>
        <v>2935.9300000111762</v>
      </c>
      <c r="G17" s="20" t="s">
        <v>23</v>
      </c>
      <c r="H17" s="21"/>
      <c r="I17" s="22"/>
      <c r="J17" s="23"/>
    </row>
    <row r="18" spans="1:10" x14ac:dyDescent="0.25">
      <c r="A18" s="16" t="s">
        <v>106</v>
      </c>
      <c r="B18" s="22">
        <v>643223</v>
      </c>
      <c r="C18" s="17" t="s">
        <v>39</v>
      </c>
      <c r="D18" s="18">
        <v>1534.73</v>
      </c>
      <c r="E18" s="18"/>
      <c r="F18" s="19">
        <f t="shared" si="0"/>
        <v>1401.2000000111761</v>
      </c>
      <c r="G18" s="20" t="s">
        <v>61</v>
      </c>
      <c r="H18" s="21" t="s">
        <v>62</v>
      </c>
      <c r="I18" s="22">
        <v>7590</v>
      </c>
      <c r="J18" s="23" t="s">
        <v>111</v>
      </c>
    </row>
    <row r="19" spans="1:10" x14ac:dyDescent="0.25">
      <c r="A19" s="16" t="s">
        <v>106</v>
      </c>
      <c r="B19" s="22">
        <v>642133</v>
      </c>
      <c r="C19" s="17" t="s">
        <v>39</v>
      </c>
      <c r="D19" s="18">
        <v>1290</v>
      </c>
      <c r="E19" s="18"/>
      <c r="F19" s="19">
        <f t="shared" si="0"/>
        <v>111.20000001117614</v>
      </c>
      <c r="G19" s="20" t="s">
        <v>86</v>
      </c>
      <c r="H19" s="21" t="s">
        <v>112</v>
      </c>
      <c r="I19" s="22">
        <v>3136</v>
      </c>
      <c r="J19" s="23" t="s">
        <v>113</v>
      </c>
    </row>
    <row r="20" spans="1:10" x14ac:dyDescent="0.25">
      <c r="A20" s="16" t="s">
        <v>106</v>
      </c>
      <c r="B20" s="22">
        <v>643650</v>
      </c>
      <c r="C20" s="17" t="s">
        <v>39</v>
      </c>
      <c r="D20" s="18">
        <v>111.2</v>
      </c>
      <c r="E20" s="18"/>
      <c r="F20" s="19">
        <f t="shared" si="0"/>
        <v>1.1176140901625331E-8</v>
      </c>
      <c r="G20" s="20" t="s">
        <v>84</v>
      </c>
      <c r="H20" s="21" t="s">
        <v>114</v>
      </c>
      <c r="I20" s="22">
        <v>76427</v>
      </c>
      <c r="J20" s="23" t="s">
        <v>115</v>
      </c>
    </row>
    <row r="21" spans="1:10" x14ac:dyDescent="0.25">
      <c r="A21" s="16" t="s">
        <v>21</v>
      </c>
      <c r="B21" s="22">
        <v>369318</v>
      </c>
      <c r="C21" s="17" t="s">
        <v>26</v>
      </c>
      <c r="D21" s="18">
        <v>23443.25</v>
      </c>
      <c r="E21" s="18"/>
      <c r="F21" s="19">
        <f t="shared" si="0"/>
        <v>-23443.249999988824</v>
      </c>
      <c r="G21" s="20" t="s">
        <v>116</v>
      </c>
      <c r="H21" s="21" t="s">
        <v>36</v>
      </c>
      <c r="I21" s="22" t="s">
        <v>117</v>
      </c>
      <c r="J21" s="23" t="s">
        <v>21</v>
      </c>
    </row>
    <row r="22" spans="1:10" x14ac:dyDescent="0.25">
      <c r="A22" s="16" t="s">
        <v>21</v>
      </c>
      <c r="B22" s="22">
        <v>437555</v>
      </c>
      <c r="C22" s="17" t="s">
        <v>39</v>
      </c>
      <c r="D22" s="18">
        <v>1465.66</v>
      </c>
      <c r="E22" s="18"/>
      <c r="F22" s="19">
        <f t="shared" si="0"/>
        <v>-24908.909999988824</v>
      </c>
      <c r="G22" s="20" t="s">
        <v>40</v>
      </c>
      <c r="H22" s="21" t="s">
        <v>46</v>
      </c>
      <c r="I22" s="22">
        <v>309786</v>
      </c>
      <c r="J22" s="23" t="s">
        <v>118</v>
      </c>
    </row>
    <row r="23" spans="1:10" x14ac:dyDescent="0.25">
      <c r="A23" s="16" t="s">
        <v>21</v>
      </c>
      <c r="B23" s="22">
        <v>436964</v>
      </c>
      <c r="C23" s="17" t="s">
        <v>39</v>
      </c>
      <c r="D23" s="18">
        <v>1919.66</v>
      </c>
      <c r="E23" s="18"/>
      <c r="F23" s="19">
        <f t="shared" si="0"/>
        <v>-26828.569999988824</v>
      </c>
      <c r="G23" s="20" t="s">
        <v>40</v>
      </c>
      <c r="H23" s="21" t="s">
        <v>119</v>
      </c>
      <c r="I23" s="22">
        <v>35</v>
      </c>
      <c r="J23" s="23" t="s">
        <v>108</v>
      </c>
    </row>
    <row r="24" spans="1:10" x14ac:dyDescent="0.25">
      <c r="A24" s="16" t="s">
        <v>21</v>
      </c>
      <c r="B24" s="22">
        <v>437907</v>
      </c>
      <c r="C24" s="17" t="s">
        <v>39</v>
      </c>
      <c r="D24" s="18">
        <v>190.25</v>
      </c>
      <c r="E24" s="18"/>
      <c r="F24" s="19">
        <f t="shared" si="0"/>
        <v>-27018.819999988824</v>
      </c>
      <c r="G24" s="20" t="s">
        <v>40</v>
      </c>
      <c r="H24" s="21" t="s">
        <v>46</v>
      </c>
      <c r="I24" s="22">
        <v>309772</v>
      </c>
      <c r="J24" s="23" t="s">
        <v>118</v>
      </c>
    </row>
    <row r="25" spans="1:10" x14ac:dyDescent="0.25">
      <c r="A25" s="16" t="s">
        <v>21</v>
      </c>
      <c r="B25" s="22">
        <v>444977</v>
      </c>
      <c r="C25" s="17" t="s">
        <v>39</v>
      </c>
      <c r="D25" s="18">
        <v>250.5</v>
      </c>
      <c r="E25" s="18"/>
      <c r="F25" s="19">
        <f t="shared" si="0"/>
        <v>-27269.319999988824</v>
      </c>
      <c r="G25" s="20" t="s">
        <v>120</v>
      </c>
      <c r="H25" s="21" t="s">
        <v>121</v>
      </c>
      <c r="I25" s="22">
        <v>11056</v>
      </c>
      <c r="J25" s="23" t="s">
        <v>115</v>
      </c>
    </row>
    <row r="26" spans="1:10" x14ac:dyDescent="0.25">
      <c r="A26" s="16" t="s">
        <v>21</v>
      </c>
      <c r="B26" s="22">
        <v>436458</v>
      </c>
      <c r="C26" s="17" t="s">
        <v>39</v>
      </c>
      <c r="D26" s="18">
        <v>111.84</v>
      </c>
      <c r="E26" s="18"/>
      <c r="F26" s="19">
        <f t="shared" si="0"/>
        <v>-27381.159999988824</v>
      </c>
      <c r="G26" s="20" t="s">
        <v>122</v>
      </c>
      <c r="H26" s="21" t="s">
        <v>123</v>
      </c>
      <c r="I26" s="22">
        <v>15306</v>
      </c>
      <c r="J26" s="23" t="s">
        <v>124</v>
      </c>
    </row>
    <row r="27" spans="1:10" x14ac:dyDescent="0.25">
      <c r="A27" s="16" t="s">
        <v>21</v>
      </c>
      <c r="B27" s="22">
        <v>727220</v>
      </c>
      <c r="C27" s="17" t="s">
        <v>104</v>
      </c>
      <c r="D27" s="18"/>
      <c r="E27" s="18">
        <v>34584.980000000003</v>
      </c>
      <c r="F27" s="19">
        <f t="shared" si="0"/>
        <v>7203.8200000111792</v>
      </c>
      <c r="G27" s="20" t="s">
        <v>23</v>
      </c>
      <c r="H27" s="21"/>
      <c r="I27" s="22"/>
      <c r="J27" s="23"/>
    </row>
    <row r="28" spans="1:10" x14ac:dyDescent="0.25">
      <c r="A28" s="16" t="s">
        <v>21</v>
      </c>
      <c r="B28" s="22">
        <v>445223</v>
      </c>
      <c r="C28" s="17" t="s">
        <v>39</v>
      </c>
      <c r="D28" s="18">
        <v>787.5</v>
      </c>
      <c r="E28" s="18"/>
      <c r="F28" s="19">
        <f t="shared" si="0"/>
        <v>6416.3200000111792</v>
      </c>
      <c r="G28" s="20" t="s">
        <v>84</v>
      </c>
      <c r="H28" s="21" t="s">
        <v>125</v>
      </c>
      <c r="I28" s="22">
        <v>49541</v>
      </c>
      <c r="J28" s="23" t="s">
        <v>115</v>
      </c>
    </row>
    <row r="29" spans="1:10" x14ac:dyDescent="0.25">
      <c r="A29" s="16" t="s">
        <v>21</v>
      </c>
      <c r="B29" s="22">
        <v>446624</v>
      </c>
      <c r="C29" s="17" t="s">
        <v>39</v>
      </c>
      <c r="D29" s="18">
        <v>1091.18</v>
      </c>
      <c r="E29" s="18"/>
      <c r="F29" s="19">
        <f t="shared" si="0"/>
        <v>5325.1400000111789</v>
      </c>
      <c r="G29" s="20" t="s">
        <v>84</v>
      </c>
      <c r="H29" s="21" t="s">
        <v>126</v>
      </c>
      <c r="I29" s="22">
        <v>2454669</v>
      </c>
      <c r="J29" s="23" t="s">
        <v>115</v>
      </c>
    </row>
    <row r="30" spans="1:10" x14ac:dyDescent="0.25">
      <c r="A30" s="16" t="s">
        <v>21</v>
      </c>
      <c r="B30" s="22">
        <v>444636</v>
      </c>
      <c r="C30" s="17" t="s">
        <v>39</v>
      </c>
      <c r="D30" s="18">
        <v>1137.07</v>
      </c>
      <c r="E30" s="18"/>
      <c r="F30" s="19">
        <f t="shared" si="0"/>
        <v>4188.0700000111792</v>
      </c>
      <c r="G30" s="20" t="s">
        <v>61</v>
      </c>
      <c r="H30" s="21" t="s">
        <v>62</v>
      </c>
      <c r="I30" s="22">
        <v>7713</v>
      </c>
      <c r="J30" s="23" t="s">
        <v>115</v>
      </c>
    </row>
    <row r="31" spans="1:10" x14ac:dyDescent="0.25">
      <c r="A31" s="16" t="s">
        <v>21</v>
      </c>
      <c r="B31" s="22">
        <v>446958</v>
      </c>
      <c r="C31" s="17" t="s">
        <v>39</v>
      </c>
      <c r="D31" s="18">
        <v>1236.49</v>
      </c>
      <c r="E31" s="18"/>
      <c r="F31" s="19">
        <f t="shared" si="0"/>
        <v>2951.5800000111794</v>
      </c>
      <c r="G31" s="20" t="s">
        <v>61</v>
      </c>
      <c r="H31" s="21" t="s">
        <v>62</v>
      </c>
      <c r="I31" s="22">
        <v>336</v>
      </c>
      <c r="J31" s="23" t="s">
        <v>115</v>
      </c>
    </row>
    <row r="32" spans="1:10" x14ac:dyDescent="0.25">
      <c r="A32" s="16" t="s">
        <v>21</v>
      </c>
      <c r="B32" s="22">
        <v>444287</v>
      </c>
      <c r="C32" s="17" t="s">
        <v>39</v>
      </c>
      <c r="D32" s="18">
        <v>2060.2199999999998</v>
      </c>
      <c r="E32" s="18"/>
      <c r="F32" s="19">
        <f t="shared" si="0"/>
        <v>891.36000001117964</v>
      </c>
      <c r="G32" s="20" t="s">
        <v>40</v>
      </c>
      <c r="H32" s="21" t="s">
        <v>49</v>
      </c>
      <c r="I32" s="22">
        <v>271210</v>
      </c>
      <c r="J32" s="23" t="s">
        <v>118</v>
      </c>
    </row>
    <row r="33" spans="1:10" x14ac:dyDescent="0.25">
      <c r="A33" s="16" t="s">
        <v>21</v>
      </c>
      <c r="B33" s="22">
        <v>41342</v>
      </c>
      <c r="C33" s="17" t="s">
        <v>32</v>
      </c>
      <c r="D33" s="18">
        <v>150</v>
      </c>
      <c r="E33" s="18"/>
      <c r="F33" s="19">
        <f t="shared" si="0"/>
        <v>741.36000001117964</v>
      </c>
      <c r="G33" s="20" t="s">
        <v>82</v>
      </c>
      <c r="H33" s="21" t="s">
        <v>127</v>
      </c>
      <c r="I33" s="22">
        <v>182</v>
      </c>
      <c r="J33" s="23" t="s">
        <v>128</v>
      </c>
    </row>
    <row r="34" spans="1:10" x14ac:dyDescent="0.25">
      <c r="A34" s="16" t="s">
        <v>21</v>
      </c>
      <c r="B34" s="22">
        <v>445529</v>
      </c>
      <c r="C34" s="17" t="s">
        <v>39</v>
      </c>
      <c r="D34" s="18">
        <v>741.36</v>
      </c>
      <c r="E34" s="18"/>
      <c r="F34" s="19">
        <f t="shared" si="0"/>
        <v>1.1179622561030556E-8</v>
      </c>
      <c r="G34" s="20" t="s">
        <v>95</v>
      </c>
      <c r="H34" s="21" t="s">
        <v>125</v>
      </c>
      <c r="I34" s="22">
        <v>49540</v>
      </c>
      <c r="J34" s="23" t="s">
        <v>115</v>
      </c>
    </row>
    <row r="35" spans="1:10" x14ac:dyDescent="0.25">
      <c r="A35" s="16" t="s">
        <v>15</v>
      </c>
      <c r="B35" s="22">
        <v>74910</v>
      </c>
      <c r="C35" s="17" t="s">
        <v>39</v>
      </c>
      <c r="D35" s="18">
        <v>849.19</v>
      </c>
      <c r="E35" s="18"/>
      <c r="F35" s="19">
        <f t="shared" si="0"/>
        <v>-849.18999998882043</v>
      </c>
      <c r="G35" s="20" t="s">
        <v>40</v>
      </c>
      <c r="H35" s="21" t="s">
        <v>56</v>
      </c>
      <c r="I35" s="22">
        <v>416191</v>
      </c>
      <c r="J35" s="23" t="s">
        <v>108</v>
      </c>
    </row>
    <row r="36" spans="1:10" x14ac:dyDescent="0.25">
      <c r="A36" s="16" t="s">
        <v>15</v>
      </c>
      <c r="B36" s="22">
        <v>95261</v>
      </c>
      <c r="C36" s="17" t="s">
        <v>39</v>
      </c>
      <c r="D36" s="18">
        <v>3630.05</v>
      </c>
      <c r="E36" s="18"/>
      <c r="F36" s="19">
        <f t="shared" si="0"/>
        <v>-4479.2399999888203</v>
      </c>
      <c r="G36" s="20" t="s">
        <v>40</v>
      </c>
      <c r="H36" s="21" t="s">
        <v>41</v>
      </c>
      <c r="I36" s="22">
        <v>458479</v>
      </c>
      <c r="J36" s="23" t="s">
        <v>108</v>
      </c>
    </row>
    <row r="37" spans="1:10" x14ac:dyDescent="0.25">
      <c r="A37" s="16" t="s">
        <v>15</v>
      </c>
      <c r="B37" s="22">
        <v>94712</v>
      </c>
      <c r="C37" s="17" t="s">
        <v>39</v>
      </c>
      <c r="D37" s="18">
        <v>489.59</v>
      </c>
      <c r="E37" s="18"/>
      <c r="F37" s="19">
        <f t="shared" si="0"/>
        <v>-4968.8299999888204</v>
      </c>
      <c r="G37" s="20" t="s">
        <v>40</v>
      </c>
      <c r="H37" s="21" t="s">
        <v>56</v>
      </c>
      <c r="I37" s="22">
        <v>417049</v>
      </c>
      <c r="J37" s="23" t="s">
        <v>129</v>
      </c>
    </row>
    <row r="38" spans="1:10" x14ac:dyDescent="0.25">
      <c r="A38" s="16" t="s">
        <v>15</v>
      </c>
      <c r="B38" s="22">
        <v>94159</v>
      </c>
      <c r="C38" s="17" t="s">
        <v>39</v>
      </c>
      <c r="D38" s="18">
        <v>541.32000000000005</v>
      </c>
      <c r="E38" s="18"/>
      <c r="F38" s="19">
        <f t="shared" si="0"/>
        <v>-5510.1499999888201</v>
      </c>
      <c r="G38" s="20" t="s">
        <v>40</v>
      </c>
      <c r="H38" s="21" t="s">
        <v>130</v>
      </c>
      <c r="I38" s="22">
        <v>237684</v>
      </c>
      <c r="J38" s="23" t="s">
        <v>108</v>
      </c>
    </row>
    <row r="39" spans="1:10" x14ac:dyDescent="0.25">
      <c r="A39" s="16" t="s">
        <v>15</v>
      </c>
      <c r="B39" s="22">
        <v>104589</v>
      </c>
      <c r="C39" s="17" t="s">
        <v>39</v>
      </c>
      <c r="D39" s="18">
        <v>2754</v>
      </c>
      <c r="E39" s="18"/>
      <c r="F39" s="19">
        <f t="shared" si="0"/>
        <v>-8264.1499999888201</v>
      </c>
      <c r="G39" s="20" t="s">
        <v>40</v>
      </c>
      <c r="H39" s="21" t="s">
        <v>131</v>
      </c>
      <c r="I39" s="22">
        <v>74083</v>
      </c>
      <c r="J39" s="23" t="s">
        <v>108</v>
      </c>
    </row>
    <row r="40" spans="1:10" x14ac:dyDescent="0.25">
      <c r="A40" s="16" t="s">
        <v>15</v>
      </c>
      <c r="B40" s="22">
        <v>727220</v>
      </c>
      <c r="C40" s="17" t="s">
        <v>104</v>
      </c>
      <c r="D40" s="18"/>
      <c r="E40" s="18">
        <v>10626.76</v>
      </c>
      <c r="F40" s="19">
        <f t="shared" si="0"/>
        <v>2362.6100000111801</v>
      </c>
      <c r="G40" s="20" t="s">
        <v>23</v>
      </c>
      <c r="H40" s="21"/>
      <c r="I40" s="22"/>
      <c r="J40" s="23"/>
    </row>
    <row r="41" spans="1:10" x14ac:dyDescent="0.25">
      <c r="A41" s="16" t="s">
        <v>15</v>
      </c>
      <c r="B41" s="22">
        <v>93035</v>
      </c>
      <c r="C41" s="17" t="s">
        <v>39</v>
      </c>
      <c r="D41" s="18">
        <v>509.04</v>
      </c>
      <c r="E41" s="18"/>
      <c r="F41" s="19">
        <f t="shared" si="0"/>
        <v>1853.5700000111801</v>
      </c>
      <c r="G41" s="20" t="s">
        <v>84</v>
      </c>
      <c r="H41" s="21" t="s">
        <v>132</v>
      </c>
      <c r="I41" s="22">
        <v>154981</v>
      </c>
      <c r="J41" s="23" t="s">
        <v>115</v>
      </c>
    </row>
    <row r="42" spans="1:10" x14ac:dyDescent="0.25">
      <c r="A42" s="16" t="s">
        <v>15</v>
      </c>
      <c r="B42" s="22">
        <v>96122</v>
      </c>
      <c r="C42" s="17" t="s">
        <v>39</v>
      </c>
      <c r="D42" s="18">
        <v>419.47</v>
      </c>
      <c r="E42" s="18"/>
      <c r="F42" s="19">
        <f t="shared" si="0"/>
        <v>1434.1000000111801</v>
      </c>
      <c r="G42" s="20" t="s">
        <v>120</v>
      </c>
      <c r="H42" s="21" t="s">
        <v>133</v>
      </c>
      <c r="I42" s="22">
        <v>6487149</v>
      </c>
      <c r="J42" s="23" t="s">
        <v>115</v>
      </c>
    </row>
    <row r="43" spans="1:10" x14ac:dyDescent="0.25">
      <c r="A43" s="16" t="s">
        <v>15</v>
      </c>
      <c r="B43" s="22">
        <v>96718</v>
      </c>
      <c r="C43" s="17" t="s">
        <v>39</v>
      </c>
      <c r="D43" s="18">
        <v>634.4</v>
      </c>
      <c r="E43" s="18"/>
      <c r="F43" s="19">
        <f t="shared" si="0"/>
        <v>799.70000001118012</v>
      </c>
      <c r="G43" s="20" t="s">
        <v>122</v>
      </c>
      <c r="H43" s="21" t="s">
        <v>134</v>
      </c>
      <c r="I43" s="22">
        <v>530603</v>
      </c>
      <c r="J43" s="23" t="s">
        <v>135</v>
      </c>
    </row>
    <row r="44" spans="1:10" x14ac:dyDescent="0.25">
      <c r="A44" s="16" t="s">
        <v>15</v>
      </c>
      <c r="B44" s="22">
        <v>93628</v>
      </c>
      <c r="C44" s="17" t="s">
        <v>39</v>
      </c>
      <c r="D44" s="18">
        <v>495.2</v>
      </c>
      <c r="E44" s="18"/>
      <c r="F44" s="19">
        <f t="shared" si="0"/>
        <v>304.50000001118013</v>
      </c>
      <c r="G44" s="20" t="s">
        <v>84</v>
      </c>
      <c r="H44" s="21" t="s">
        <v>136</v>
      </c>
      <c r="I44" s="22">
        <v>1554512</v>
      </c>
      <c r="J44" s="23" t="s">
        <v>115</v>
      </c>
    </row>
    <row r="45" spans="1:10" x14ac:dyDescent="0.25">
      <c r="A45" s="16" t="s">
        <v>15</v>
      </c>
      <c r="B45" s="22">
        <v>91500</v>
      </c>
      <c r="C45" s="17" t="s">
        <v>39</v>
      </c>
      <c r="D45" s="18">
        <v>304.5</v>
      </c>
      <c r="E45" s="18"/>
      <c r="F45" s="19">
        <f t="shared" si="0"/>
        <v>1.1180134151800303E-8</v>
      </c>
      <c r="G45" s="20" t="s">
        <v>122</v>
      </c>
      <c r="H45" s="21" t="s">
        <v>137</v>
      </c>
      <c r="I45" s="22">
        <v>8796</v>
      </c>
      <c r="J45" s="23" t="s">
        <v>111</v>
      </c>
    </row>
    <row r="46" spans="1:10" x14ac:dyDescent="0.25">
      <c r="A46" s="16" t="s">
        <v>31</v>
      </c>
      <c r="B46" s="22">
        <v>423663</v>
      </c>
      <c r="C46" s="17" t="s">
        <v>39</v>
      </c>
      <c r="D46" s="18">
        <v>410.09</v>
      </c>
      <c r="E46" s="18"/>
      <c r="F46" s="19">
        <f t="shared" si="0"/>
        <v>-410.08999998881984</v>
      </c>
      <c r="G46" s="20" t="s">
        <v>95</v>
      </c>
      <c r="H46" s="21" t="s">
        <v>138</v>
      </c>
      <c r="I46" s="22">
        <v>1407899</v>
      </c>
      <c r="J46" s="23" t="s">
        <v>139</v>
      </c>
    </row>
    <row r="47" spans="1:10" x14ac:dyDescent="0.25">
      <c r="A47" s="16" t="s">
        <v>31</v>
      </c>
      <c r="B47" s="22">
        <v>422734</v>
      </c>
      <c r="C47" s="17" t="s">
        <v>39</v>
      </c>
      <c r="D47" s="18">
        <v>1195.44</v>
      </c>
      <c r="E47" s="18"/>
      <c r="F47" s="19">
        <f t="shared" si="0"/>
        <v>-1605.5299999888198</v>
      </c>
      <c r="G47" s="20" t="s">
        <v>140</v>
      </c>
      <c r="H47" s="21" t="s">
        <v>62</v>
      </c>
      <c r="I47" s="22">
        <v>90670220</v>
      </c>
      <c r="J47" s="23" t="s">
        <v>139</v>
      </c>
    </row>
    <row r="48" spans="1:10" x14ac:dyDescent="0.25">
      <c r="A48" s="16" t="s">
        <v>31</v>
      </c>
      <c r="B48" s="22">
        <v>424321</v>
      </c>
      <c r="C48" s="17" t="s">
        <v>39</v>
      </c>
      <c r="D48" s="18">
        <v>795.32</v>
      </c>
      <c r="E48" s="18"/>
      <c r="F48" s="19">
        <f t="shared" si="0"/>
        <v>-2400.8499999888199</v>
      </c>
      <c r="G48" s="20" t="s">
        <v>61</v>
      </c>
      <c r="H48" s="21" t="s">
        <v>62</v>
      </c>
      <c r="I48" s="22">
        <v>354</v>
      </c>
      <c r="J48" s="23" t="s">
        <v>139</v>
      </c>
    </row>
    <row r="49" spans="1:10" x14ac:dyDescent="0.25">
      <c r="A49" s="16" t="s">
        <v>31</v>
      </c>
      <c r="B49" s="22">
        <v>130078</v>
      </c>
      <c r="C49" s="17" t="s">
        <v>141</v>
      </c>
      <c r="D49" s="18">
        <v>66</v>
      </c>
      <c r="E49" s="18"/>
      <c r="F49" s="19">
        <f t="shared" si="0"/>
        <v>-2466.8499999888199</v>
      </c>
      <c r="G49" s="20" t="s">
        <v>40</v>
      </c>
      <c r="H49" s="21" t="s">
        <v>142</v>
      </c>
      <c r="I49" s="22">
        <v>375</v>
      </c>
      <c r="J49" s="23" t="s">
        <v>143</v>
      </c>
    </row>
    <row r="50" spans="1:10" x14ac:dyDescent="0.25">
      <c r="A50" s="16" t="s">
        <v>31</v>
      </c>
      <c r="B50" s="22">
        <v>727220</v>
      </c>
      <c r="C50" s="17" t="s">
        <v>104</v>
      </c>
      <c r="D50" s="18"/>
      <c r="E50" s="18">
        <v>21225.16</v>
      </c>
      <c r="F50" s="19">
        <f t="shared" si="0"/>
        <v>18758.310000011181</v>
      </c>
      <c r="G50" s="20" t="s">
        <v>23</v>
      </c>
      <c r="H50" s="21"/>
      <c r="I50" s="22"/>
      <c r="J50" s="23"/>
    </row>
    <row r="51" spans="1:10" x14ac:dyDescent="0.25">
      <c r="A51" s="16" t="s">
        <v>31</v>
      </c>
      <c r="B51" s="22">
        <v>128348</v>
      </c>
      <c r="C51" s="17" t="s">
        <v>141</v>
      </c>
      <c r="D51" s="18">
        <v>3937.95</v>
      </c>
      <c r="E51" s="18"/>
      <c r="F51" s="19">
        <f t="shared" si="0"/>
        <v>14820.36000001118</v>
      </c>
      <c r="G51" s="20" t="s">
        <v>90</v>
      </c>
      <c r="H51" s="21" t="s">
        <v>144</v>
      </c>
      <c r="I51" s="22">
        <v>26</v>
      </c>
      <c r="J51" s="23" t="s">
        <v>21</v>
      </c>
    </row>
    <row r="52" spans="1:10" x14ac:dyDescent="0.25">
      <c r="A52" s="16" t="s">
        <v>31</v>
      </c>
      <c r="B52" s="22">
        <v>423982</v>
      </c>
      <c r="C52" s="17" t="s">
        <v>39</v>
      </c>
      <c r="D52" s="18">
        <v>12422.36</v>
      </c>
      <c r="E52" s="18"/>
      <c r="F52" s="19">
        <f t="shared" si="0"/>
        <v>2398.0000000111795</v>
      </c>
      <c r="G52" s="20" t="s">
        <v>145</v>
      </c>
      <c r="H52" s="21" t="s">
        <v>146</v>
      </c>
      <c r="I52" s="22">
        <v>20906</v>
      </c>
      <c r="J52" s="23" t="s">
        <v>42</v>
      </c>
    </row>
    <row r="53" spans="1:10" x14ac:dyDescent="0.25">
      <c r="A53" s="16" t="s">
        <v>31</v>
      </c>
      <c r="B53" s="22">
        <v>133286</v>
      </c>
      <c r="C53" s="17" t="s">
        <v>141</v>
      </c>
      <c r="D53" s="18">
        <v>2398</v>
      </c>
      <c r="E53" s="18"/>
      <c r="F53" s="19">
        <f t="shared" si="0"/>
        <v>1.1179508874192834E-8</v>
      </c>
      <c r="G53" s="20" t="s">
        <v>90</v>
      </c>
      <c r="H53" s="21" t="s">
        <v>147</v>
      </c>
      <c r="I53" s="22">
        <v>45</v>
      </c>
      <c r="J53" s="23" t="s">
        <v>100</v>
      </c>
    </row>
    <row r="54" spans="1:10" x14ac:dyDescent="0.25">
      <c r="A54" s="16" t="s">
        <v>148</v>
      </c>
      <c r="B54" s="22">
        <v>727220</v>
      </c>
      <c r="C54" s="17" t="s">
        <v>104</v>
      </c>
      <c r="D54" s="18"/>
      <c r="E54" s="18">
        <v>2190</v>
      </c>
      <c r="F54" s="19">
        <f t="shared" si="0"/>
        <v>2190.0000000111795</v>
      </c>
      <c r="G54" s="20" t="s">
        <v>23</v>
      </c>
      <c r="H54" s="21"/>
      <c r="I54" s="22"/>
      <c r="J54" s="23"/>
    </row>
    <row r="55" spans="1:10" x14ac:dyDescent="0.25">
      <c r="A55" s="16" t="s">
        <v>148</v>
      </c>
      <c r="B55" s="22">
        <v>243194</v>
      </c>
      <c r="C55" s="17" t="s">
        <v>39</v>
      </c>
      <c r="D55" s="18">
        <v>2190</v>
      </c>
      <c r="E55" s="18"/>
      <c r="F55" s="19">
        <f t="shared" si="0"/>
        <v>1.1179508874192834E-8</v>
      </c>
      <c r="G55" s="20" t="s">
        <v>40</v>
      </c>
      <c r="H55" s="21" t="s">
        <v>107</v>
      </c>
      <c r="I55" s="22">
        <v>2318</v>
      </c>
      <c r="J55" s="23" t="s">
        <v>108</v>
      </c>
    </row>
    <row r="56" spans="1:10" x14ac:dyDescent="0.25">
      <c r="A56" s="16" t="s">
        <v>149</v>
      </c>
      <c r="B56" s="22">
        <v>639166</v>
      </c>
      <c r="C56" s="17" t="s">
        <v>39</v>
      </c>
      <c r="D56" s="18">
        <v>275.73</v>
      </c>
      <c r="E56" s="18"/>
      <c r="F56" s="19">
        <f t="shared" si="0"/>
        <v>-275.72999998882051</v>
      </c>
      <c r="G56" s="20" t="s">
        <v>84</v>
      </c>
      <c r="H56" s="21" t="s">
        <v>150</v>
      </c>
      <c r="I56" s="22">
        <v>420538</v>
      </c>
      <c r="J56" s="23" t="s">
        <v>111</v>
      </c>
    </row>
    <row r="57" spans="1:10" x14ac:dyDescent="0.25">
      <c r="A57" s="16" t="s">
        <v>149</v>
      </c>
      <c r="B57" s="22">
        <v>640948</v>
      </c>
      <c r="C57" s="17" t="s">
        <v>39</v>
      </c>
      <c r="D57" s="18">
        <v>397.66</v>
      </c>
      <c r="E57" s="18"/>
      <c r="F57" s="19">
        <f t="shared" si="0"/>
        <v>-673.38999998882059</v>
      </c>
      <c r="G57" s="20" t="s">
        <v>61</v>
      </c>
      <c r="H57" s="21" t="s">
        <v>62</v>
      </c>
      <c r="I57" s="22">
        <v>424</v>
      </c>
      <c r="J57" s="23" t="s">
        <v>42</v>
      </c>
    </row>
    <row r="58" spans="1:10" x14ac:dyDescent="0.25">
      <c r="A58" s="16" t="s">
        <v>149</v>
      </c>
      <c r="B58" s="22">
        <v>637893</v>
      </c>
      <c r="C58" s="17" t="s">
        <v>39</v>
      </c>
      <c r="D58" s="18">
        <v>664.46</v>
      </c>
      <c r="E58" s="18"/>
      <c r="F58" s="19">
        <f t="shared" si="0"/>
        <v>-1337.8499999888206</v>
      </c>
      <c r="G58" s="20" t="s">
        <v>40</v>
      </c>
      <c r="H58" s="21" t="s">
        <v>151</v>
      </c>
      <c r="I58" s="22">
        <v>3358439</v>
      </c>
      <c r="J58" s="23" t="s">
        <v>139</v>
      </c>
    </row>
    <row r="59" spans="1:10" x14ac:dyDescent="0.25">
      <c r="A59" s="16" t="s">
        <v>149</v>
      </c>
      <c r="B59" s="22">
        <v>640131</v>
      </c>
      <c r="C59" s="17" t="s">
        <v>39</v>
      </c>
      <c r="D59" s="18">
        <v>602.98</v>
      </c>
      <c r="E59" s="18"/>
      <c r="F59" s="19">
        <f t="shared" si="0"/>
        <v>-1940.8299999888206</v>
      </c>
      <c r="G59" s="20" t="s">
        <v>40</v>
      </c>
      <c r="H59" s="21" t="s">
        <v>47</v>
      </c>
      <c r="I59" s="22">
        <v>2451510</v>
      </c>
      <c r="J59" s="23" t="s">
        <v>45</v>
      </c>
    </row>
    <row r="60" spans="1:10" x14ac:dyDescent="0.25">
      <c r="A60" s="16" t="s">
        <v>149</v>
      </c>
      <c r="B60" s="22">
        <v>640526</v>
      </c>
      <c r="C60" s="17" t="s">
        <v>39</v>
      </c>
      <c r="D60" s="18">
        <v>75.900000000000006</v>
      </c>
      <c r="E60" s="18"/>
      <c r="F60" s="19">
        <f t="shared" si="0"/>
        <v>-2016.7299999888207</v>
      </c>
      <c r="G60" s="20" t="s">
        <v>40</v>
      </c>
      <c r="H60" s="21" t="s">
        <v>47</v>
      </c>
      <c r="I60" s="22">
        <v>1037563</v>
      </c>
      <c r="J60" s="23" t="s">
        <v>45</v>
      </c>
    </row>
    <row r="61" spans="1:10" x14ac:dyDescent="0.25">
      <c r="A61" s="16" t="s">
        <v>149</v>
      </c>
      <c r="B61" s="22">
        <v>638396</v>
      </c>
      <c r="C61" s="17" t="s">
        <v>39</v>
      </c>
      <c r="D61" s="18">
        <v>1003.6</v>
      </c>
      <c r="E61" s="18"/>
      <c r="F61" s="19">
        <f t="shared" si="0"/>
        <v>-3020.3299999888209</v>
      </c>
      <c r="G61" s="20" t="s">
        <v>40</v>
      </c>
      <c r="H61" s="21" t="s">
        <v>152</v>
      </c>
      <c r="I61" s="22">
        <v>111806</v>
      </c>
      <c r="J61" s="23" t="s">
        <v>42</v>
      </c>
    </row>
    <row r="62" spans="1:10" x14ac:dyDescent="0.25">
      <c r="A62" s="16" t="s">
        <v>149</v>
      </c>
      <c r="B62" s="22">
        <v>727220</v>
      </c>
      <c r="C62" s="17" t="s">
        <v>104</v>
      </c>
      <c r="D62" s="18"/>
      <c r="E62" s="18">
        <v>5309.15</v>
      </c>
      <c r="F62" s="19">
        <f t="shared" si="0"/>
        <v>2288.8200000111788</v>
      </c>
      <c r="G62" s="20" t="s">
        <v>23</v>
      </c>
      <c r="H62" s="21"/>
      <c r="I62" s="22"/>
      <c r="J62" s="23"/>
    </row>
    <row r="63" spans="1:10" x14ac:dyDescent="0.25">
      <c r="A63" s="16" t="s">
        <v>149</v>
      </c>
      <c r="B63" s="22">
        <v>129257</v>
      </c>
      <c r="C63" s="17" t="s">
        <v>141</v>
      </c>
      <c r="D63" s="18">
        <v>280</v>
      </c>
      <c r="E63" s="18"/>
      <c r="F63" s="19">
        <f t="shared" si="0"/>
        <v>2008.8200000111788</v>
      </c>
      <c r="G63" s="20" t="s">
        <v>153</v>
      </c>
      <c r="H63" s="21" t="s">
        <v>154</v>
      </c>
      <c r="I63" s="22">
        <v>30348</v>
      </c>
      <c r="J63" s="23" t="s">
        <v>21</v>
      </c>
    </row>
    <row r="64" spans="1:10" x14ac:dyDescent="0.25">
      <c r="A64" s="16" t="s">
        <v>149</v>
      </c>
      <c r="B64" s="22">
        <v>641991</v>
      </c>
      <c r="C64" s="17" t="s">
        <v>39</v>
      </c>
      <c r="D64" s="18">
        <v>35</v>
      </c>
      <c r="E64" s="18"/>
      <c r="F64" s="19">
        <f t="shared" si="0"/>
        <v>1973.8200000111788</v>
      </c>
      <c r="G64" s="20" t="s">
        <v>155</v>
      </c>
      <c r="H64" s="21" t="s">
        <v>156</v>
      </c>
      <c r="I64" s="22">
        <v>5569116</v>
      </c>
      <c r="J64" s="23" t="s">
        <v>128</v>
      </c>
    </row>
    <row r="65" spans="1:10" x14ac:dyDescent="0.25">
      <c r="A65" s="16" t="s">
        <v>149</v>
      </c>
      <c r="B65" s="22">
        <v>642741</v>
      </c>
      <c r="C65" s="17" t="s">
        <v>39</v>
      </c>
      <c r="D65" s="18">
        <v>139</v>
      </c>
      <c r="E65" s="18"/>
      <c r="F65" s="19">
        <f t="shared" si="0"/>
        <v>1834.8200000111788</v>
      </c>
      <c r="G65" s="20" t="s">
        <v>157</v>
      </c>
      <c r="H65" s="21" t="s">
        <v>158</v>
      </c>
      <c r="I65" s="22">
        <v>9729402</v>
      </c>
      <c r="J65" s="23" t="s">
        <v>128</v>
      </c>
    </row>
    <row r="66" spans="1:10" x14ac:dyDescent="0.25">
      <c r="A66" s="16" t="s">
        <v>149</v>
      </c>
      <c r="B66" s="22">
        <v>641603</v>
      </c>
      <c r="C66" s="17" t="s">
        <v>39</v>
      </c>
      <c r="D66" s="18">
        <v>786</v>
      </c>
      <c r="E66" s="18"/>
      <c r="F66" s="19">
        <f t="shared" si="0"/>
        <v>1048.8200000111788</v>
      </c>
      <c r="G66" s="20" t="s">
        <v>159</v>
      </c>
      <c r="H66" s="21" t="s">
        <v>160</v>
      </c>
      <c r="I66" s="22">
        <v>5750</v>
      </c>
      <c r="J66" s="23" t="s">
        <v>161</v>
      </c>
    </row>
    <row r="67" spans="1:10" x14ac:dyDescent="0.25">
      <c r="A67" s="16" t="s">
        <v>149</v>
      </c>
      <c r="B67" s="22">
        <v>646762</v>
      </c>
      <c r="C67" s="17" t="s">
        <v>39</v>
      </c>
      <c r="D67" s="18">
        <v>308.83</v>
      </c>
      <c r="E67" s="18"/>
      <c r="F67" s="19">
        <f t="shared" si="0"/>
        <v>739.99000001117884</v>
      </c>
      <c r="G67" s="20" t="s">
        <v>40</v>
      </c>
      <c r="H67" s="21" t="s">
        <v>162</v>
      </c>
      <c r="I67" s="22">
        <v>375231</v>
      </c>
      <c r="J67" s="23" t="s">
        <v>42</v>
      </c>
    </row>
    <row r="68" spans="1:10" x14ac:dyDescent="0.25">
      <c r="A68" s="16" t="s">
        <v>149</v>
      </c>
      <c r="B68" s="22">
        <v>647185</v>
      </c>
      <c r="C68" s="17" t="s">
        <v>39</v>
      </c>
      <c r="D68" s="18">
        <v>52.4</v>
      </c>
      <c r="E68" s="18"/>
      <c r="F68" s="19">
        <f t="shared" si="0"/>
        <v>687.59000001117886</v>
      </c>
      <c r="G68" s="20" t="s">
        <v>40</v>
      </c>
      <c r="H68" s="21" t="s">
        <v>162</v>
      </c>
      <c r="I68" s="22">
        <v>41042</v>
      </c>
      <c r="J68" s="23" t="s">
        <v>42</v>
      </c>
    </row>
    <row r="69" spans="1:10" x14ac:dyDescent="0.25">
      <c r="A69" s="16" t="s">
        <v>149</v>
      </c>
      <c r="B69" s="22">
        <v>639702</v>
      </c>
      <c r="C69" s="17" t="s">
        <v>39</v>
      </c>
      <c r="D69" s="18">
        <v>687.59</v>
      </c>
      <c r="E69" s="18"/>
      <c r="F69" s="19">
        <f t="shared" si="0"/>
        <v>1.1178826753166504E-8</v>
      </c>
      <c r="G69" s="20" t="s">
        <v>40</v>
      </c>
      <c r="H69" s="21" t="s">
        <v>150</v>
      </c>
      <c r="I69" s="22">
        <v>423283</v>
      </c>
      <c r="J69" s="23" t="s">
        <v>42</v>
      </c>
    </row>
    <row r="70" spans="1:10" x14ac:dyDescent="0.25">
      <c r="A70" s="16" t="s">
        <v>34</v>
      </c>
      <c r="B70" s="22">
        <v>409089</v>
      </c>
      <c r="C70" s="17" t="s">
        <v>39</v>
      </c>
      <c r="D70" s="18">
        <v>1091.17</v>
      </c>
      <c r="E70" s="18"/>
      <c r="F70" s="19">
        <f t="shared" si="0"/>
        <v>-1091.1699999888212</v>
      </c>
      <c r="G70" s="20" t="s">
        <v>84</v>
      </c>
      <c r="H70" s="21" t="s">
        <v>126</v>
      </c>
      <c r="I70" s="22">
        <v>2454669</v>
      </c>
      <c r="J70" s="23" t="s">
        <v>115</v>
      </c>
    </row>
    <row r="71" spans="1:10" x14ac:dyDescent="0.25">
      <c r="A71" s="16" t="s">
        <v>34</v>
      </c>
      <c r="B71" s="22">
        <v>412453</v>
      </c>
      <c r="C71" s="17" t="s">
        <v>39</v>
      </c>
      <c r="D71" s="18">
        <v>4147</v>
      </c>
      <c r="E71" s="18"/>
      <c r="F71" s="19">
        <f t="shared" si="0"/>
        <v>-5238.1699999888215</v>
      </c>
      <c r="G71" s="20" t="s">
        <v>40</v>
      </c>
      <c r="H71" s="21" t="s">
        <v>163</v>
      </c>
      <c r="I71" s="22">
        <v>840323</v>
      </c>
      <c r="J71" s="23" t="s">
        <v>45</v>
      </c>
    </row>
    <row r="72" spans="1:10" x14ac:dyDescent="0.25">
      <c r="A72" s="16" t="s">
        <v>34</v>
      </c>
      <c r="B72" s="22">
        <v>727220</v>
      </c>
      <c r="C72" s="17" t="s">
        <v>104</v>
      </c>
      <c r="D72" s="18"/>
      <c r="E72" s="18">
        <v>8461.9599999999991</v>
      </c>
      <c r="F72" s="19">
        <f t="shared" si="0"/>
        <v>3223.7900000111777</v>
      </c>
      <c r="G72" s="20" t="s">
        <v>23</v>
      </c>
      <c r="H72" s="21"/>
      <c r="I72" s="22"/>
      <c r="J72" s="23"/>
    </row>
    <row r="73" spans="1:10" x14ac:dyDescent="0.25">
      <c r="A73" s="16" t="s">
        <v>34</v>
      </c>
      <c r="B73" s="22">
        <v>412108</v>
      </c>
      <c r="C73" s="17" t="s">
        <v>39</v>
      </c>
      <c r="D73" s="18">
        <v>2940</v>
      </c>
      <c r="E73" s="18"/>
      <c r="F73" s="19">
        <f t="shared" si="0"/>
        <v>283.79000001117765</v>
      </c>
      <c r="G73" s="20" t="s">
        <v>40</v>
      </c>
      <c r="H73" s="21" t="s">
        <v>164</v>
      </c>
      <c r="I73" s="22">
        <v>261394</v>
      </c>
      <c r="J73" s="23" t="s">
        <v>45</v>
      </c>
    </row>
    <row r="74" spans="1:10" x14ac:dyDescent="0.25">
      <c r="A74" s="16" t="s">
        <v>34</v>
      </c>
      <c r="B74" s="22">
        <v>413096</v>
      </c>
      <c r="C74" s="17" t="s">
        <v>39</v>
      </c>
      <c r="D74" s="18">
        <v>283.79000000000002</v>
      </c>
      <c r="E74" s="18"/>
      <c r="F74" s="19">
        <f t="shared" ref="F74:F137" si="1">F73-D74+E74</f>
        <v>1.1177633041370427E-8</v>
      </c>
      <c r="G74" s="20" t="s">
        <v>40</v>
      </c>
      <c r="H74" s="21" t="s">
        <v>150</v>
      </c>
      <c r="I74" s="22">
        <v>643524</v>
      </c>
      <c r="J74" s="23" t="s">
        <v>45</v>
      </c>
    </row>
    <row r="75" spans="1:10" x14ac:dyDescent="0.25">
      <c r="A75" s="16" t="s">
        <v>165</v>
      </c>
      <c r="B75" s="22">
        <v>701435</v>
      </c>
      <c r="C75" s="17" t="s">
        <v>39</v>
      </c>
      <c r="D75" s="18">
        <v>2530.73</v>
      </c>
      <c r="E75" s="18"/>
      <c r="F75" s="19">
        <f t="shared" si="1"/>
        <v>-2530.7299999888223</v>
      </c>
      <c r="G75" s="20" t="s">
        <v>40</v>
      </c>
      <c r="H75" s="21" t="s">
        <v>57</v>
      </c>
      <c r="I75" s="22">
        <v>344720</v>
      </c>
      <c r="J75" s="23" t="s">
        <v>108</v>
      </c>
    </row>
    <row r="76" spans="1:10" x14ac:dyDescent="0.25">
      <c r="A76" s="16" t="s">
        <v>165</v>
      </c>
      <c r="B76" s="22">
        <v>1</v>
      </c>
      <c r="C76" s="17" t="s">
        <v>166</v>
      </c>
      <c r="D76" s="18"/>
      <c r="E76" s="18">
        <v>335000</v>
      </c>
      <c r="F76" s="19">
        <f t="shared" si="1"/>
        <v>332469.27000001119</v>
      </c>
      <c r="G76" s="20" t="s">
        <v>167</v>
      </c>
      <c r="H76" s="21"/>
      <c r="I76" s="22"/>
      <c r="J76" s="23"/>
    </row>
    <row r="77" spans="1:10" x14ac:dyDescent="0.25">
      <c r="A77" s="16" t="s">
        <v>165</v>
      </c>
      <c r="B77" s="22">
        <v>702350</v>
      </c>
      <c r="C77" s="17" t="s">
        <v>39</v>
      </c>
      <c r="D77" s="18">
        <v>328.97</v>
      </c>
      <c r="E77" s="18"/>
      <c r="F77" s="19">
        <f t="shared" si="1"/>
        <v>332140.30000001122</v>
      </c>
      <c r="G77" s="20" t="s">
        <v>40</v>
      </c>
      <c r="H77" s="21" t="s">
        <v>52</v>
      </c>
      <c r="I77" s="22">
        <v>3402078</v>
      </c>
      <c r="J77" s="23" t="s">
        <v>108</v>
      </c>
    </row>
    <row r="78" spans="1:10" x14ac:dyDescent="0.25">
      <c r="A78" s="16" t="s">
        <v>165</v>
      </c>
      <c r="B78" s="22">
        <v>703859</v>
      </c>
      <c r="C78" s="17" t="s">
        <v>39</v>
      </c>
      <c r="D78" s="18">
        <v>640</v>
      </c>
      <c r="E78" s="18"/>
      <c r="F78" s="19">
        <f t="shared" si="1"/>
        <v>331500.30000001122</v>
      </c>
      <c r="G78" s="20" t="s">
        <v>40</v>
      </c>
      <c r="H78" s="21" t="s">
        <v>109</v>
      </c>
      <c r="I78" s="22">
        <v>192809</v>
      </c>
      <c r="J78" s="23" t="s">
        <v>45</v>
      </c>
    </row>
    <row r="79" spans="1:10" x14ac:dyDescent="0.25">
      <c r="A79" s="16" t="s">
        <v>165</v>
      </c>
      <c r="B79" s="22">
        <v>705234</v>
      </c>
      <c r="C79" s="17" t="s">
        <v>39</v>
      </c>
      <c r="D79" s="18">
        <v>802.75</v>
      </c>
      <c r="E79" s="18"/>
      <c r="F79" s="19">
        <f t="shared" si="1"/>
        <v>330697.55000001122</v>
      </c>
      <c r="G79" s="20" t="s">
        <v>40</v>
      </c>
      <c r="H79" s="21" t="s">
        <v>130</v>
      </c>
      <c r="I79" s="22">
        <v>239429</v>
      </c>
      <c r="J79" s="23" t="s">
        <v>168</v>
      </c>
    </row>
    <row r="80" spans="1:10" x14ac:dyDescent="0.25">
      <c r="A80" s="16" t="s">
        <v>165</v>
      </c>
      <c r="B80" s="22">
        <v>707119</v>
      </c>
      <c r="C80" s="17" t="s">
        <v>39</v>
      </c>
      <c r="D80" s="18">
        <v>1053</v>
      </c>
      <c r="E80" s="18"/>
      <c r="F80" s="19">
        <f t="shared" si="1"/>
        <v>329644.55000001122</v>
      </c>
      <c r="G80" s="20" t="s">
        <v>40</v>
      </c>
      <c r="H80" s="21" t="s">
        <v>47</v>
      </c>
      <c r="I80" s="22">
        <v>1039274</v>
      </c>
      <c r="J80" s="23" t="s">
        <v>128</v>
      </c>
    </row>
    <row r="81" spans="1:10" x14ac:dyDescent="0.25">
      <c r="A81" s="16" t="s">
        <v>165</v>
      </c>
      <c r="B81" s="22">
        <v>707802</v>
      </c>
      <c r="C81" s="17" t="s">
        <v>39</v>
      </c>
      <c r="D81" s="18">
        <v>139.72</v>
      </c>
      <c r="E81" s="18"/>
      <c r="F81" s="19">
        <f t="shared" si="1"/>
        <v>329504.83000001125</v>
      </c>
      <c r="G81" s="20" t="s">
        <v>40</v>
      </c>
      <c r="H81" s="21" t="s">
        <v>169</v>
      </c>
      <c r="I81" s="22">
        <v>1693</v>
      </c>
      <c r="J81" s="23" t="s">
        <v>143</v>
      </c>
    </row>
    <row r="82" spans="1:10" x14ac:dyDescent="0.25">
      <c r="A82" s="16" t="s">
        <v>165</v>
      </c>
      <c r="B82" s="22">
        <v>705819</v>
      </c>
      <c r="C82" s="17" t="s">
        <v>39</v>
      </c>
      <c r="D82" s="18">
        <v>1192.99</v>
      </c>
      <c r="E82" s="18"/>
      <c r="F82" s="19">
        <f t="shared" si="1"/>
        <v>328311.84000001126</v>
      </c>
      <c r="G82" s="20" t="s">
        <v>61</v>
      </c>
      <c r="H82" s="21" t="s">
        <v>62</v>
      </c>
      <c r="I82" s="22">
        <v>387</v>
      </c>
      <c r="J82" s="23" t="s">
        <v>168</v>
      </c>
    </row>
    <row r="83" spans="1:10" x14ac:dyDescent="0.25">
      <c r="A83" s="16" t="s">
        <v>165</v>
      </c>
      <c r="B83" s="22">
        <v>708279</v>
      </c>
      <c r="C83" s="17" t="s">
        <v>39</v>
      </c>
      <c r="D83" s="18">
        <v>600</v>
      </c>
      <c r="E83" s="18"/>
      <c r="F83" s="19">
        <f t="shared" si="1"/>
        <v>327711.84000001126</v>
      </c>
      <c r="G83" s="20" t="s">
        <v>82</v>
      </c>
      <c r="H83" s="21" t="s">
        <v>170</v>
      </c>
      <c r="I83" s="22">
        <v>6934</v>
      </c>
      <c r="J83" s="23" t="s">
        <v>100</v>
      </c>
    </row>
    <row r="84" spans="1:10" x14ac:dyDescent="0.25">
      <c r="A84" s="16" t="s">
        <v>165</v>
      </c>
      <c r="B84" s="22">
        <v>699438</v>
      </c>
      <c r="C84" s="17" t="s">
        <v>39</v>
      </c>
      <c r="D84" s="18">
        <v>108</v>
      </c>
      <c r="E84" s="18"/>
      <c r="F84" s="19">
        <f t="shared" si="1"/>
        <v>327603.84000001126</v>
      </c>
      <c r="G84" s="20" t="s">
        <v>82</v>
      </c>
      <c r="H84" s="21" t="s">
        <v>171</v>
      </c>
      <c r="I84" s="22">
        <v>57343</v>
      </c>
      <c r="J84" s="23" t="s">
        <v>172</v>
      </c>
    </row>
    <row r="85" spans="1:10" x14ac:dyDescent="0.25">
      <c r="A85" s="16" t="s">
        <v>165</v>
      </c>
      <c r="B85" s="22">
        <v>700386</v>
      </c>
      <c r="C85" s="17" t="s">
        <v>39</v>
      </c>
      <c r="D85" s="18">
        <v>278.07</v>
      </c>
      <c r="E85" s="18"/>
      <c r="F85" s="19">
        <f t="shared" si="1"/>
        <v>327325.77000001125</v>
      </c>
      <c r="G85" s="20" t="s">
        <v>173</v>
      </c>
      <c r="H85" s="21" t="s">
        <v>174</v>
      </c>
      <c r="I85" s="22">
        <v>1435890</v>
      </c>
      <c r="J85" s="23" t="s">
        <v>106</v>
      </c>
    </row>
    <row r="86" spans="1:10" x14ac:dyDescent="0.25">
      <c r="A86" s="16" t="s">
        <v>165</v>
      </c>
      <c r="B86" s="22">
        <v>700839</v>
      </c>
      <c r="C86" s="17" t="s">
        <v>39</v>
      </c>
      <c r="D86" s="18">
        <v>152.76</v>
      </c>
      <c r="E86" s="18"/>
      <c r="F86" s="19">
        <f t="shared" si="1"/>
        <v>327173.01000001124</v>
      </c>
      <c r="G86" s="20" t="s">
        <v>173</v>
      </c>
      <c r="H86" s="21" t="s">
        <v>175</v>
      </c>
      <c r="I86" s="22">
        <v>1538036</v>
      </c>
      <c r="J86" s="23" t="s">
        <v>106</v>
      </c>
    </row>
    <row r="87" spans="1:10" x14ac:dyDescent="0.25">
      <c r="A87" s="16" t="s">
        <v>165</v>
      </c>
      <c r="B87" s="22">
        <v>700839</v>
      </c>
      <c r="C87" s="17" t="s">
        <v>39</v>
      </c>
      <c r="D87" s="18">
        <v>36.9</v>
      </c>
      <c r="E87" s="18"/>
      <c r="F87" s="19">
        <f t="shared" si="1"/>
        <v>327136.11000001122</v>
      </c>
      <c r="G87" s="20" t="s">
        <v>173</v>
      </c>
      <c r="H87" s="21" t="s">
        <v>174</v>
      </c>
      <c r="I87" s="22">
        <v>1435889</v>
      </c>
      <c r="J87" s="23" t="s">
        <v>106</v>
      </c>
    </row>
    <row r="88" spans="1:10" x14ac:dyDescent="0.25">
      <c r="A88" s="16" t="s">
        <v>165</v>
      </c>
      <c r="B88" s="22">
        <v>699982</v>
      </c>
      <c r="C88" s="17" t="s">
        <v>39</v>
      </c>
      <c r="D88" s="18">
        <v>1417.5</v>
      </c>
      <c r="E88" s="18"/>
      <c r="F88" s="19">
        <f t="shared" si="1"/>
        <v>325718.61000001122</v>
      </c>
      <c r="G88" s="20" t="s">
        <v>140</v>
      </c>
      <c r="H88" s="21" t="s">
        <v>176</v>
      </c>
      <c r="I88" s="22">
        <v>30863</v>
      </c>
      <c r="J88" s="23" t="s">
        <v>161</v>
      </c>
    </row>
    <row r="89" spans="1:10" x14ac:dyDescent="0.25">
      <c r="A89" s="16" t="s">
        <v>165</v>
      </c>
      <c r="B89" s="22">
        <v>701913</v>
      </c>
      <c r="C89" s="17" t="s">
        <v>39</v>
      </c>
      <c r="D89" s="18">
        <v>3995.3</v>
      </c>
      <c r="E89" s="18"/>
      <c r="F89" s="19">
        <f t="shared" si="1"/>
        <v>321723.31000001123</v>
      </c>
      <c r="G89" s="20" t="s">
        <v>40</v>
      </c>
      <c r="H89" s="21" t="s">
        <v>52</v>
      </c>
      <c r="I89" s="22">
        <v>3402077</v>
      </c>
      <c r="J89" s="23" t="s">
        <v>108</v>
      </c>
    </row>
    <row r="90" spans="1:10" x14ac:dyDescent="0.25">
      <c r="A90" s="16" t="s">
        <v>64</v>
      </c>
      <c r="B90" s="22">
        <v>324637</v>
      </c>
      <c r="C90" s="17" t="s">
        <v>39</v>
      </c>
      <c r="D90" s="18">
        <v>275.73</v>
      </c>
      <c r="E90" s="18"/>
      <c r="F90" s="19">
        <f t="shared" si="1"/>
        <v>321447.58000001125</v>
      </c>
      <c r="G90" s="20" t="s">
        <v>84</v>
      </c>
      <c r="H90" s="21" t="s">
        <v>150</v>
      </c>
      <c r="I90" s="22">
        <v>420538</v>
      </c>
      <c r="J90" s="23" t="s">
        <v>111</v>
      </c>
    </row>
    <row r="91" spans="1:10" x14ac:dyDescent="0.25">
      <c r="A91" s="16" t="s">
        <v>64</v>
      </c>
      <c r="B91" s="22">
        <v>325053</v>
      </c>
      <c r="C91" s="17" t="s">
        <v>39</v>
      </c>
      <c r="D91" s="18">
        <v>687.57</v>
      </c>
      <c r="E91" s="18"/>
      <c r="F91" s="19">
        <f t="shared" si="1"/>
        <v>320760.01000001124</v>
      </c>
      <c r="G91" s="20" t="s">
        <v>40</v>
      </c>
      <c r="H91" s="21" t="s">
        <v>150</v>
      </c>
      <c r="I91" s="22">
        <v>423283</v>
      </c>
      <c r="J91" s="23" t="s">
        <v>42</v>
      </c>
    </row>
    <row r="92" spans="1:10" x14ac:dyDescent="0.25">
      <c r="A92" s="16" t="s">
        <v>64</v>
      </c>
      <c r="B92" s="22">
        <v>324349</v>
      </c>
      <c r="C92" s="17" t="s">
        <v>39</v>
      </c>
      <c r="D92" s="18">
        <v>7250</v>
      </c>
      <c r="E92" s="18"/>
      <c r="F92" s="19">
        <f t="shared" si="1"/>
        <v>313510.01000001124</v>
      </c>
      <c r="G92" s="20" t="s">
        <v>40</v>
      </c>
      <c r="H92" s="21" t="s">
        <v>177</v>
      </c>
      <c r="I92" s="22">
        <v>59230</v>
      </c>
      <c r="J92" s="23" t="s">
        <v>178</v>
      </c>
    </row>
    <row r="93" spans="1:10" x14ac:dyDescent="0.25">
      <c r="A93" s="16" t="s">
        <v>64</v>
      </c>
      <c r="B93" s="22">
        <v>324093</v>
      </c>
      <c r="C93" s="17" t="s">
        <v>39</v>
      </c>
      <c r="D93" s="18">
        <v>847</v>
      </c>
      <c r="E93" s="18"/>
      <c r="F93" s="19">
        <f t="shared" si="1"/>
        <v>312663.01000001124</v>
      </c>
      <c r="G93" s="20" t="s">
        <v>40</v>
      </c>
      <c r="H93" s="21" t="s">
        <v>179</v>
      </c>
      <c r="I93" s="22">
        <v>983</v>
      </c>
      <c r="J93" s="23" t="s">
        <v>178</v>
      </c>
    </row>
    <row r="94" spans="1:10" x14ac:dyDescent="0.25">
      <c r="A94" s="16" t="s">
        <v>64</v>
      </c>
      <c r="B94" s="22">
        <v>563664</v>
      </c>
      <c r="C94" s="17" t="s">
        <v>18</v>
      </c>
      <c r="D94" s="18">
        <v>38211.449999999997</v>
      </c>
      <c r="E94" s="18"/>
      <c r="F94" s="19">
        <f t="shared" si="1"/>
        <v>274451.56000001123</v>
      </c>
      <c r="G94" s="20" t="s">
        <v>19</v>
      </c>
      <c r="H94" s="21" t="s">
        <v>180</v>
      </c>
      <c r="I94" s="22">
        <v>318234074</v>
      </c>
      <c r="J94" s="23" t="s">
        <v>38</v>
      </c>
    </row>
    <row r="95" spans="1:10" x14ac:dyDescent="0.25">
      <c r="A95" s="16" t="s">
        <v>64</v>
      </c>
      <c r="B95" s="22">
        <v>171441</v>
      </c>
      <c r="C95" s="17" t="s">
        <v>32</v>
      </c>
      <c r="D95" s="18">
        <v>9806.89</v>
      </c>
      <c r="E95" s="18"/>
      <c r="F95" s="19">
        <f t="shared" si="1"/>
        <v>264644.67000001122</v>
      </c>
      <c r="G95" s="20" t="s">
        <v>90</v>
      </c>
      <c r="H95" s="21" t="s">
        <v>181</v>
      </c>
      <c r="I95" s="22">
        <v>38</v>
      </c>
      <c r="J95" s="23" t="s">
        <v>15</v>
      </c>
    </row>
    <row r="96" spans="1:10" x14ac:dyDescent="0.25">
      <c r="A96" s="16" t="s">
        <v>64</v>
      </c>
      <c r="B96" s="22">
        <v>171448</v>
      </c>
      <c r="C96" s="17" t="s">
        <v>32</v>
      </c>
      <c r="D96" s="18">
        <v>1570.83</v>
      </c>
      <c r="E96" s="18"/>
      <c r="F96" s="19">
        <f t="shared" si="1"/>
        <v>263073.8400000112</v>
      </c>
      <c r="G96" s="20" t="s">
        <v>90</v>
      </c>
      <c r="H96" s="21" t="s">
        <v>182</v>
      </c>
      <c r="I96" s="22">
        <v>35</v>
      </c>
      <c r="J96" s="23" t="s">
        <v>31</v>
      </c>
    </row>
    <row r="97" spans="1:10" x14ac:dyDescent="0.25">
      <c r="A97" s="16" t="s">
        <v>64</v>
      </c>
      <c r="B97" s="22">
        <v>171449</v>
      </c>
      <c r="C97" s="17" t="s">
        <v>32</v>
      </c>
      <c r="D97" s="18">
        <v>6725.74</v>
      </c>
      <c r="E97" s="18"/>
      <c r="F97" s="19">
        <f t="shared" si="1"/>
        <v>256348.10000001121</v>
      </c>
      <c r="G97" s="20" t="s">
        <v>90</v>
      </c>
      <c r="H97" s="21" t="s">
        <v>183</v>
      </c>
      <c r="I97" s="22">
        <v>23</v>
      </c>
      <c r="J97" s="23" t="s">
        <v>31</v>
      </c>
    </row>
    <row r="98" spans="1:10" x14ac:dyDescent="0.25">
      <c r="A98" s="16" t="s">
        <v>64</v>
      </c>
      <c r="B98" s="22">
        <v>171453</v>
      </c>
      <c r="C98" s="17" t="s">
        <v>32</v>
      </c>
      <c r="D98" s="18">
        <v>6143.65</v>
      </c>
      <c r="E98" s="18"/>
      <c r="F98" s="19">
        <f t="shared" si="1"/>
        <v>250204.45000001122</v>
      </c>
      <c r="G98" s="20" t="s">
        <v>90</v>
      </c>
      <c r="H98" s="21" t="s">
        <v>184</v>
      </c>
      <c r="I98" s="22">
        <v>43</v>
      </c>
      <c r="J98" s="23" t="s">
        <v>31</v>
      </c>
    </row>
    <row r="99" spans="1:10" x14ac:dyDescent="0.25">
      <c r="A99" s="16" t="s">
        <v>64</v>
      </c>
      <c r="B99" s="22">
        <v>171446</v>
      </c>
      <c r="C99" s="17" t="s">
        <v>32</v>
      </c>
      <c r="D99" s="18">
        <v>7350.69</v>
      </c>
      <c r="E99" s="18"/>
      <c r="F99" s="19">
        <f t="shared" si="1"/>
        <v>242853.76000001121</v>
      </c>
      <c r="G99" s="20" t="s">
        <v>90</v>
      </c>
      <c r="H99" s="21" t="s">
        <v>185</v>
      </c>
      <c r="I99" s="22">
        <v>13</v>
      </c>
      <c r="J99" s="23" t="s">
        <v>15</v>
      </c>
    </row>
    <row r="100" spans="1:10" x14ac:dyDescent="0.25">
      <c r="A100" s="16" t="s">
        <v>64</v>
      </c>
      <c r="B100" s="22">
        <v>171440</v>
      </c>
      <c r="C100" s="17" t="s">
        <v>32</v>
      </c>
      <c r="D100" s="18">
        <v>5110.66</v>
      </c>
      <c r="E100" s="18"/>
      <c r="F100" s="19">
        <f t="shared" si="1"/>
        <v>237743.10000001121</v>
      </c>
      <c r="G100" s="20" t="s">
        <v>90</v>
      </c>
      <c r="H100" s="21" t="s">
        <v>186</v>
      </c>
      <c r="I100" s="22">
        <v>57</v>
      </c>
      <c r="J100" s="23" t="s">
        <v>15</v>
      </c>
    </row>
    <row r="101" spans="1:10" x14ac:dyDescent="0.25">
      <c r="A101" s="16" t="s">
        <v>64</v>
      </c>
      <c r="B101" s="22">
        <v>171445</v>
      </c>
      <c r="C101" s="17" t="s">
        <v>32</v>
      </c>
      <c r="D101" s="18">
        <v>3224.71</v>
      </c>
      <c r="E101" s="18"/>
      <c r="F101" s="19">
        <f t="shared" si="1"/>
        <v>234518.39000001122</v>
      </c>
      <c r="G101" s="20" t="s">
        <v>90</v>
      </c>
      <c r="H101" s="21" t="s">
        <v>187</v>
      </c>
      <c r="I101" s="22">
        <v>15</v>
      </c>
      <c r="J101" s="23" t="s">
        <v>15</v>
      </c>
    </row>
    <row r="102" spans="1:10" x14ac:dyDescent="0.25">
      <c r="A102" s="16" t="s">
        <v>64</v>
      </c>
      <c r="B102" s="22">
        <v>103905</v>
      </c>
      <c r="C102" s="17" t="s">
        <v>141</v>
      </c>
      <c r="D102" s="18">
        <v>7744.52</v>
      </c>
      <c r="E102" s="18"/>
      <c r="F102" s="19">
        <f t="shared" si="1"/>
        <v>226773.87000001123</v>
      </c>
      <c r="G102" s="20" t="s">
        <v>90</v>
      </c>
      <c r="H102" s="21" t="s">
        <v>188</v>
      </c>
      <c r="I102" s="22">
        <v>61</v>
      </c>
      <c r="J102" s="23" t="s">
        <v>15</v>
      </c>
    </row>
    <row r="103" spans="1:10" x14ac:dyDescent="0.25">
      <c r="A103" s="16" t="s">
        <v>64</v>
      </c>
      <c r="B103" s="22">
        <v>171452</v>
      </c>
      <c r="C103" s="17" t="s">
        <v>32</v>
      </c>
      <c r="D103" s="18">
        <v>6616.53</v>
      </c>
      <c r="E103" s="18"/>
      <c r="F103" s="19">
        <f t="shared" si="1"/>
        <v>220157.34000001123</v>
      </c>
      <c r="G103" s="20" t="s">
        <v>90</v>
      </c>
      <c r="H103" s="21" t="s">
        <v>189</v>
      </c>
      <c r="I103" s="22">
        <v>18</v>
      </c>
      <c r="J103" s="23" t="s">
        <v>31</v>
      </c>
    </row>
    <row r="104" spans="1:10" x14ac:dyDescent="0.25">
      <c r="A104" s="16" t="s">
        <v>64</v>
      </c>
      <c r="B104" s="22">
        <v>105456</v>
      </c>
      <c r="C104" s="17" t="s">
        <v>141</v>
      </c>
      <c r="D104" s="18">
        <v>1364.92</v>
      </c>
      <c r="E104" s="18"/>
      <c r="F104" s="19">
        <f t="shared" si="1"/>
        <v>218792.42000001122</v>
      </c>
      <c r="G104" s="20" t="s">
        <v>90</v>
      </c>
      <c r="H104" s="21" t="s">
        <v>190</v>
      </c>
      <c r="I104" s="22">
        <v>105</v>
      </c>
      <c r="J104" s="23" t="s">
        <v>148</v>
      </c>
    </row>
    <row r="105" spans="1:10" x14ac:dyDescent="0.25">
      <c r="A105" s="16" t="s">
        <v>64</v>
      </c>
      <c r="B105" s="22">
        <v>171449</v>
      </c>
      <c r="C105" s="17" t="s">
        <v>32</v>
      </c>
      <c r="D105" s="18">
        <v>7279.74</v>
      </c>
      <c r="E105" s="18"/>
      <c r="F105" s="19">
        <f t="shared" si="1"/>
        <v>211512.68000001123</v>
      </c>
      <c r="G105" s="20" t="s">
        <v>90</v>
      </c>
      <c r="H105" s="21" t="s">
        <v>191</v>
      </c>
      <c r="I105" s="22">
        <v>179</v>
      </c>
      <c r="J105" s="23" t="s">
        <v>31</v>
      </c>
    </row>
    <row r="106" spans="1:10" x14ac:dyDescent="0.25">
      <c r="A106" s="16" t="s">
        <v>64</v>
      </c>
      <c r="B106" s="22">
        <v>171458</v>
      </c>
      <c r="C106" s="17" t="s">
        <v>32</v>
      </c>
      <c r="D106" s="18">
        <v>6532.56</v>
      </c>
      <c r="E106" s="18"/>
      <c r="F106" s="19">
        <f t="shared" si="1"/>
        <v>204980.12000001123</v>
      </c>
      <c r="G106" s="20" t="s">
        <v>90</v>
      </c>
      <c r="H106" s="21" t="s">
        <v>192</v>
      </c>
      <c r="I106" s="22">
        <v>4</v>
      </c>
      <c r="J106" s="23" t="s">
        <v>15</v>
      </c>
    </row>
    <row r="107" spans="1:10" x14ac:dyDescent="0.25">
      <c r="A107" s="16" t="s">
        <v>64</v>
      </c>
      <c r="B107" s="22">
        <v>149654</v>
      </c>
      <c r="C107" s="17" t="s">
        <v>141</v>
      </c>
      <c r="D107" s="18">
        <v>5660.8</v>
      </c>
      <c r="E107" s="18"/>
      <c r="F107" s="19">
        <f t="shared" si="1"/>
        <v>199319.32000001124</v>
      </c>
      <c r="G107" s="20" t="s">
        <v>90</v>
      </c>
      <c r="H107" s="21" t="s">
        <v>193</v>
      </c>
      <c r="I107" s="22">
        <v>555</v>
      </c>
      <c r="J107" s="23" t="s">
        <v>15</v>
      </c>
    </row>
    <row r="108" spans="1:10" x14ac:dyDescent="0.25">
      <c r="A108" s="16" t="s">
        <v>64</v>
      </c>
      <c r="B108" s="22">
        <v>171446</v>
      </c>
      <c r="C108" s="17" t="s">
        <v>32</v>
      </c>
      <c r="D108" s="18">
        <v>3196.97</v>
      </c>
      <c r="E108" s="18"/>
      <c r="F108" s="19">
        <f t="shared" si="1"/>
        <v>196122.35000001124</v>
      </c>
      <c r="G108" s="20" t="s">
        <v>90</v>
      </c>
      <c r="H108" s="21" t="s">
        <v>194</v>
      </c>
      <c r="I108" s="22">
        <v>7</v>
      </c>
      <c r="J108" s="23" t="s">
        <v>15</v>
      </c>
    </row>
    <row r="109" spans="1:10" x14ac:dyDescent="0.25">
      <c r="A109" s="16" t="s">
        <v>64</v>
      </c>
      <c r="B109" s="22">
        <v>171450</v>
      </c>
      <c r="C109" s="17" t="s">
        <v>32</v>
      </c>
      <c r="D109" s="18">
        <v>13739.18</v>
      </c>
      <c r="E109" s="18"/>
      <c r="F109" s="19">
        <f t="shared" si="1"/>
        <v>182383.17000001125</v>
      </c>
      <c r="G109" s="20" t="s">
        <v>90</v>
      </c>
      <c r="H109" s="21" t="s">
        <v>195</v>
      </c>
      <c r="I109" s="22">
        <v>76</v>
      </c>
      <c r="J109" s="23" t="s">
        <v>31</v>
      </c>
    </row>
    <row r="110" spans="1:10" x14ac:dyDescent="0.25">
      <c r="A110" s="16" t="s">
        <v>64</v>
      </c>
      <c r="B110" s="22">
        <v>171441</v>
      </c>
      <c r="C110" s="17" t="s">
        <v>32</v>
      </c>
      <c r="D110" s="18">
        <v>4426.95</v>
      </c>
      <c r="E110" s="18"/>
      <c r="F110" s="19">
        <f t="shared" si="1"/>
        <v>177956.22000001124</v>
      </c>
      <c r="G110" s="20" t="s">
        <v>90</v>
      </c>
      <c r="H110" s="21" t="s">
        <v>196</v>
      </c>
      <c r="I110" s="22">
        <v>28</v>
      </c>
      <c r="J110" s="23" t="s">
        <v>15</v>
      </c>
    </row>
    <row r="111" spans="1:10" x14ac:dyDescent="0.25">
      <c r="A111" s="16" t="s">
        <v>64</v>
      </c>
      <c r="B111" s="22">
        <v>171443</v>
      </c>
      <c r="C111" s="17" t="s">
        <v>32</v>
      </c>
      <c r="D111" s="18">
        <v>1835.38</v>
      </c>
      <c r="E111" s="18"/>
      <c r="F111" s="19">
        <f t="shared" si="1"/>
        <v>176120.84000001123</v>
      </c>
      <c r="G111" s="20" t="s">
        <v>90</v>
      </c>
      <c r="H111" s="21" t="s">
        <v>197</v>
      </c>
      <c r="I111" s="22">
        <v>10</v>
      </c>
      <c r="J111" s="23" t="s">
        <v>15</v>
      </c>
    </row>
    <row r="112" spans="1:10" x14ac:dyDescent="0.25">
      <c r="A112" s="16" t="s">
        <v>64</v>
      </c>
      <c r="B112" s="22">
        <v>171447</v>
      </c>
      <c r="C112" s="17" t="s">
        <v>32</v>
      </c>
      <c r="D112" s="18">
        <v>6623.38</v>
      </c>
      <c r="E112" s="18"/>
      <c r="F112" s="19">
        <f t="shared" si="1"/>
        <v>169497.46000001123</v>
      </c>
      <c r="G112" s="20" t="s">
        <v>90</v>
      </c>
      <c r="H112" s="21" t="s">
        <v>198</v>
      </c>
      <c r="I112" s="22">
        <v>24</v>
      </c>
      <c r="J112" s="23" t="s">
        <v>15</v>
      </c>
    </row>
    <row r="113" spans="1:10" x14ac:dyDescent="0.25">
      <c r="A113" s="16" t="s">
        <v>64</v>
      </c>
      <c r="B113" s="22">
        <v>105400</v>
      </c>
      <c r="C113" s="17" t="s">
        <v>141</v>
      </c>
      <c r="D113" s="18">
        <v>389.87</v>
      </c>
      <c r="E113" s="18"/>
      <c r="F113" s="19">
        <f t="shared" si="1"/>
        <v>169107.59000001123</v>
      </c>
      <c r="G113" s="20" t="s">
        <v>90</v>
      </c>
      <c r="H113" s="21" t="s">
        <v>199</v>
      </c>
      <c r="I113" s="22">
        <v>189</v>
      </c>
      <c r="J113" s="23" t="s">
        <v>148</v>
      </c>
    </row>
    <row r="114" spans="1:10" x14ac:dyDescent="0.25">
      <c r="A114" s="16" t="s">
        <v>64</v>
      </c>
      <c r="B114" s="22">
        <v>103880</v>
      </c>
      <c r="C114" s="17" t="s">
        <v>141</v>
      </c>
      <c r="D114" s="18">
        <v>2395.77</v>
      </c>
      <c r="E114" s="18"/>
      <c r="F114" s="19">
        <f t="shared" si="1"/>
        <v>166711.82000001124</v>
      </c>
      <c r="G114" s="20" t="s">
        <v>90</v>
      </c>
      <c r="H114" s="21" t="s">
        <v>200</v>
      </c>
      <c r="I114" s="22">
        <v>39</v>
      </c>
      <c r="J114" s="23" t="s">
        <v>15</v>
      </c>
    </row>
    <row r="115" spans="1:10" x14ac:dyDescent="0.25">
      <c r="A115" s="16" t="s">
        <v>64</v>
      </c>
      <c r="B115" s="22">
        <v>171450</v>
      </c>
      <c r="C115" s="17" t="s">
        <v>32</v>
      </c>
      <c r="D115" s="18">
        <v>8478.56</v>
      </c>
      <c r="E115" s="18"/>
      <c r="F115" s="19">
        <f t="shared" si="1"/>
        <v>158233.26000001124</v>
      </c>
      <c r="G115" s="20" t="s">
        <v>90</v>
      </c>
      <c r="H115" s="21" t="s">
        <v>201</v>
      </c>
      <c r="I115" s="22">
        <v>67</v>
      </c>
      <c r="J115" s="23" t="s">
        <v>31</v>
      </c>
    </row>
    <row r="116" spans="1:10" x14ac:dyDescent="0.25">
      <c r="A116" s="16" t="s">
        <v>64</v>
      </c>
      <c r="B116" s="22">
        <v>171448</v>
      </c>
      <c r="C116" s="17" t="s">
        <v>32</v>
      </c>
      <c r="D116" s="18">
        <v>9828.56</v>
      </c>
      <c r="E116" s="18"/>
      <c r="F116" s="19">
        <f t="shared" si="1"/>
        <v>148404.70000001125</v>
      </c>
      <c r="G116" s="20" t="s">
        <v>90</v>
      </c>
      <c r="H116" s="21" t="s">
        <v>202</v>
      </c>
      <c r="I116" s="22">
        <v>35</v>
      </c>
      <c r="J116" s="23" t="s">
        <v>15</v>
      </c>
    </row>
    <row r="117" spans="1:10" x14ac:dyDescent="0.25">
      <c r="A117" s="16" t="s">
        <v>64</v>
      </c>
      <c r="B117" s="22">
        <v>171453</v>
      </c>
      <c r="C117" s="17" t="s">
        <v>32</v>
      </c>
      <c r="D117" s="18">
        <v>2574.36</v>
      </c>
      <c r="E117" s="18"/>
      <c r="F117" s="19">
        <f t="shared" si="1"/>
        <v>145830.34000001126</v>
      </c>
      <c r="G117" s="20" t="s">
        <v>90</v>
      </c>
      <c r="H117" s="21" t="s">
        <v>203</v>
      </c>
      <c r="I117" s="22">
        <v>5</v>
      </c>
      <c r="J117" s="23" t="s">
        <v>31</v>
      </c>
    </row>
    <row r="118" spans="1:10" x14ac:dyDescent="0.25">
      <c r="A118" s="16" t="s">
        <v>64</v>
      </c>
      <c r="B118" s="22">
        <v>149202</v>
      </c>
      <c r="C118" s="17" t="s">
        <v>141</v>
      </c>
      <c r="D118" s="18">
        <v>2859.82</v>
      </c>
      <c r="E118" s="18"/>
      <c r="F118" s="19">
        <f t="shared" si="1"/>
        <v>142970.52000001125</v>
      </c>
      <c r="G118" s="20" t="s">
        <v>90</v>
      </c>
      <c r="H118" s="21" t="s">
        <v>204</v>
      </c>
      <c r="I118" s="22">
        <v>39</v>
      </c>
      <c r="J118" s="23" t="s">
        <v>31</v>
      </c>
    </row>
    <row r="119" spans="1:10" x14ac:dyDescent="0.25">
      <c r="A119" s="16" t="s">
        <v>64</v>
      </c>
      <c r="B119" s="22">
        <v>171451</v>
      </c>
      <c r="C119" s="17" t="s">
        <v>32</v>
      </c>
      <c r="D119" s="18">
        <v>5794.27</v>
      </c>
      <c r="E119" s="18"/>
      <c r="F119" s="19">
        <f t="shared" si="1"/>
        <v>137176.25000001126</v>
      </c>
      <c r="G119" s="20" t="s">
        <v>90</v>
      </c>
      <c r="H119" s="21" t="s">
        <v>205</v>
      </c>
      <c r="I119" s="22">
        <v>1778</v>
      </c>
      <c r="J119" s="23" t="s">
        <v>31</v>
      </c>
    </row>
    <row r="120" spans="1:10" x14ac:dyDescent="0.25">
      <c r="A120" s="16" t="s">
        <v>64</v>
      </c>
      <c r="B120" s="22">
        <v>171451</v>
      </c>
      <c r="C120" s="17" t="s">
        <v>32</v>
      </c>
      <c r="D120" s="18">
        <v>2138.66</v>
      </c>
      <c r="E120" s="18"/>
      <c r="F120" s="19">
        <f t="shared" si="1"/>
        <v>135037.59000001126</v>
      </c>
      <c r="G120" s="20" t="s">
        <v>90</v>
      </c>
      <c r="H120" s="21" t="s">
        <v>206</v>
      </c>
      <c r="I120" s="22">
        <v>526</v>
      </c>
      <c r="J120" s="23" t="s">
        <v>31</v>
      </c>
    </row>
    <row r="121" spans="1:10" x14ac:dyDescent="0.25">
      <c r="A121" s="16" t="s">
        <v>64</v>
      </c>
      <c r="B121" s="22">
        <v>171447</v>
      </c>
      <c r="C121" s="17" t="s">
        <v>32</v>
      </c>
      <c r="D121" s="18">
        <v>2813.43</v>
      </c>
      <c r="E121" s="18"/>
      <c r="F121" s="19">
        <f t="shared" si="1"/>
        <v>132224.16000001127</v>
      </c>
      <c r="G121" s="20" t="s">
        <v>90</v>
      </c>
      <c r="H121" s="21" t="s">
        <v>207</v>
      </c>
      <c r="I121" s="22">
        <v>84</v>
      </c>
      <c r="J121" s="23" t="s">
        <v>15</v>
      </c>
    </row>
    <row r="122" spans="1:10" x14ac:dyDescent="0.25">
      <c r="A122" s="16" t="s">
        <v>64</v>
      </c>
      <c r="B122" s="22">
        <v>171449</v>
      </c>
      <c r="C122" s="17" t="s">
        <v>32</v>
      </c>
      <c r="D122" s="18">
        <v>4348.9399999999996</v>
      </c>
      <c r="E122" s="18"/>
      <c r="F122" s="19">
        <f t="shared" si="1"/>
        <v>127875.22000001126</v>
      </c>
      <c r="G122" s="20" t="s">
        <v>90</v>
      </c>
      <c r="H122" s="21" t="s">
        <v>208</v>
      </c>
      <c r="I122" s="22">
        <v>10</v>
      </c>
      <c r="J122" s="23" t="s">
        <v>31</v>
      </c>
    </row>
    <row r="123" spans="1:10" x14ac:dyDescent="0.25">
      <c r="A123" s="16" t="s">
        <v>64</v>
      </c>
      <c r="B123" s="22">
        <v>171443</v>
      </c>
      <c r="C123" s="17" t="s">
        <v>32</v>
      </c>
      <c r="D123" s="18">
        <v>7893.66</v>
      </c>
      <c r="E123" s="18"/>
      <c r="F123" s="19">
        <f t="shared" si="1"/>
        <v>119981.56000001126</v>
      </c>
      <c r="G123" s="20" t="s">
        <v>90</v>
      </c>
      <c r="H123" s="21" t="s">
        <v>209</v>
      </c>
      <c r="I123" s="22">
        <v>30</v>
      </c>
      <c r="J123" s="23" t="s">
        <v>15</v>
      </c>
    </row>
    <row r="124" spans="1:10" x14ac:dyDescent="0.25">
      <c r="A124" s="16" t="s">
        <v>64</v>
      </c>
      <c r="B124" s="22">
        <v>171442</v>
      </c>
      <c r="C124" s="17" t="s">
        <v>32</v>
      </c>
      <c r="D124" s="18">
        <v>7155.87</v>
      </c>
      <c r="E124" s="18"/>
      <c r="F124" s="19">
        <f t="shared" si="1"/>
        <v>112825.69000001127</v>
      </c>
      <c r="G124" s="20" t="s">
        <v>90</v>
      </c>
      <c r="H124" s="21" t="s">
        <v>210</v>
      </c>
      <c r="I124" s="22">
        <v>34</v>
      </c>
      <c r="J124" s="23" t="s">
        <v>15</v>
      </c>
    </row>
    <row r="125" spans="1:10" x14ac:dyDescent="0.25">
      <c r="A125" s="16" t="s">
        <v>64</v>
      </c>
      <c r="B125" s="22">
        <v>171452</v>
      </c>
      <c r="C125" s="17" t="s">
        <v>32</v>
      </c>
      <c r="D125" s="18">
        <v>670.05</v>
      </c>
      <c r="E125" s="18"/>
      <c r="F125" s="19">
        <f t="shared" si="1"/>
        <v>112155.64000001126</v>
      </c>
      <c r="G125" s="20" t="s">
        <v>90</v>
      </c>
      <c r="H125" s="21" t="s">
        <v>211</v>
      </c>
      <c r="I125" s="22">
        <v>49</v>
      </c>
      <c r="J125" s="23" t="s">
        <v>31</v>
      </c>
    </row>
    <row r="126" spans="1:10" x14ac:dyDescent="0.25">
      <c r="A126" s="16" t="s">
        <v>64</v>
      </c>
      <c r="B126" s="22">
        <v>171451</v>
      </c>
      <c r="C126" s="17" t="s">
        <v>32</v>
      </c>
      <c r="D126" s="18">
        <v>4059.53</v>
      </c>
      <c r="E126" s="18"/>
      <c r="F126" s="19">
        <f t="shared" si="1"/>
        <v>108096.11000001126</v>
      </c>
      <c r="G126" s="20" t="s">
        <v>90</v>
      </c>
      <c r="H126" s="21" t="s">
        <v>195</v>
      </c>
      <c r="I126" s="22">
        <v>75</v>
      </c>
      <c r="J126" s="23" t="s">
        <v>31</v>
      </c>
    </row>
    <row r="127" spans="1:10" x14ac:dyDescent="0.25">
      <c r="A127" s="16" t="s">
        <v>64</v>
      </c>
      <c r="B127" s="22">
        <v>104140</v>
      </c>
      <c r="C127" s="17" t="s">
        <v>141</v>
      </c>
      <c r="D127" s="18">
        <v>2774.9</v>
      </c>
      <c r="E127" s="18"/>
      <c r="F127" s="19">
        <f t="shared" si="1"/>
        <v>105321.21000001127</v>
      </c>
      <c r="G127" s="20" t="s">
        <v>90</v>
      </c>
      <c r="H127" s="21" t="s">
        <v>212</v>
      </c>
      <c r="I127" s="22">
        <v>14</v>
      </c>
      <c r="J127" s="23" t="s">
        <v>15</v>
      </c>
    </row>
    <row r="128" spans="1:10" x14ac:dyDescent="0.25">
      <c r="A128" s="16" t="s">
        <v>64</v>
      </c>
      <c r="B128" s="22">
        <v>104047</v>
      </c>
      <c r="C128" s="17" t="s">
        <v>141</v>
      </c>
      <c r="D128" s="18">
        <v>3035.99</v>
      </c>
      <c r="E128" s="18"/>
      <c r="F128" s="19">
        <f t="shared" si="1"/>
        <v>102285.22000001126</v>
      </c>
      <c r="G128" s="20" t="s">
        <v>90</v>
      </c>
      <c r="H128" s="21" t="s">
        <v>213</v>
      </c>
      <c r="I128" s="22">
        <v>127</v>
      </c>
      <c r="J128" s="23" t="s">
        <v>15</v>
      </c>
    </row>
    <row r="129" spans="1:10" x14ac:dyDescent="0.25">
      <c r="A129" s="16" t="s">
        <v>64</v>
      </c>
      <c r="B129" s="22">
        <v>171445</v>
      </c>
      <c r="C129" s="17" t="s">
        <v>32</v>
      </c>
      <c r="D129" s="18">
        <v>6564.59</v>
      </c>
      <c r="E129" s="18"/>
      <c r="F129" s="19">
        <f t="shared" si="1"/>
        <v>95720.630000011268</v>
      </c>
      <c r="G129" s="20" t="s">
        <v>90</v>
      </c>
      <c r="H129" s="21" t="s">
        <v>214</v>
      </c>
      <c r="I129" s="22">
        <v>55</v>
      </c>
      <c r="J129" s="23" t="s">
        <v>15</v>
      </c>
    </row>
    <row r="130" spans="1:10" x14ac:dyDescent="0.25">
      <c r="A130" s="16" t="s">
        <v>64</v>
      </c>
      <c r="B130" s="22">
        <v>171453</v>
      </c>
      <c r="C130" s="17" t="s">
        <v>32</v>
      </c>
      <c r="D130" s="18">
        <v>2485.69</v>
      </c>
      <c r="E130" s="18"/>
      <c r="F130" s="19">
        <f t="shared" si="1"/>
        <v>93234.940000011266</v>
      </c>
      <c r="G130" s="20" t="s">
        <v>90</v>
      </c>
      <c r="H130" s="21" t="s">
        <v>215</v>
      </c>
      <c r="I130" s="22">
        <v>90</v>
      </c>
      <c r="J130" s="23" t="s">
        <v>34</v>
      </c>
    </row>
    <row r="131" spans="1:10" x14ac:dyDescent="0.25">
      <c r="A131" s="16" t="s">
        <v>64</v>
      </c>
      <c r="B131" s="22">
        <v>171454</v>
      </c>
      <c r="C131" s="17" t="s">
        <v>32</v>
      </c>
      <c r="D131" s="18">
        <v>1195.3</v>
      </c>
      <c r="E131" s="18"/>
      <c r="F131" s="19">
        <f t="shared" si="1"/>
        <v>92039.640000011263</v>
      </c>
      <c r="G131" s="20" t="s">
        <v>90</v>
      </c>
      <c r="H131" s="21" t="s">
        <v>216</v>
      </c>
      <c r="I131" s="22">
        <v>43</v>
      </c>
      <c r="J131" s="23" t="s">
        <v>15</v>
      </c>
    </row>
    <row r="132" spans="1:10" x14ac:dyDescent="0.25">
      <c r="A132" s="16" t="s">
        <v>64</v>
      </c>
      <c r="B132" s="22">
        <v>149350</v>
      </c>
      <c r="C132" s="17" t="s">
        <v>141</v>
      </c>
      <c r="D132" s="18">
        <v>562.96</v>
      </c>
      <c r="E132" s="18"/>
      <c r="F132" s="19">
        <f t="shared" si="1"/>
        <v>91476.680000011256</v>
      </c>
      <c r="G132" s="20" t="s">
        <v>90</v>
      </c>
      <c r="H132" s="21" t="s">
        <v>217</v>
      </c>
      <c r="I132" s="22">
        <v>240</v>
      </c>
      <c r="J132" s="23" t="s">
        <v>15</v>
      </c>
    </row>
    <row r="133" spans="1:10" x14ac:dyDescent="0.25">
      <c r="A133" s="16" t="s">
        <v>64</v>
      </c>
      <c r="B133" s="22">
        <v>104009</v>
      </c>
      <c r="C133" s="17" t="s">
        <v>218</v>
      </c>
      <c r="D133" s="18"/>
      <c r="E133" s="18">
        <v>890.24</v>
      </c>
      <c r="F133" s="19">
        <f t="shared" si="1"/>
        <v>92366.920000011261</v>
      </c>
      <c r="G133" s="20" t="s">
        <v>79</v>
      </c>
      <c r="H133" s="21"/>
      <c r="I133" s="22"/>
      <c r="J133" s="23"/>
    </row>
    <row r="134" spans="1:10" x14ac:dyDescent="0.25">
      <c r="A134" s="16" t="s">
        <v>64</v>
      </c>
      <c r="B134" s="22">
        <v>104009</v>
      </c>
      <c r="C134" s="17" t="s">
        <v>141</v>
      </c>
      <c r="D134" s="18">
        <v>890.24</v>
      </c>
      <c r="E134" s="18"/>
      <c r="F134" s="19">
        <f t="shared" si="1"/>
        <v>91476.680000011256</v>
      </c>
      <c r="G134" s="20" t="s">
        <v>219</v>
      </c>
      <c r="H134" s="21"/>
      <c r="I134" s="22"/>
      <c r="J134" s="23"/>
    </row>
    <row r="135" spans="1:10" x14ac:dyDescent="0.25">
      <c r="A135" s="16" t="s">
        <v>64</v>
      </c>
      <c r="B135" s="22">
        <v>117433</v>
      </c>
      <c r="C135" s="17" t="s">
        <v>218</v>
      </c>
      <c r="D135" s="18"/>
      <c r="E135" s="18">
        <v>3095.33</v>
      </c>
      <c r="F135" s="19">
        <f t="shared" si="1"/>
        <v>94572.010000011258</v>
      </c>
      <c r="G135" s="20" t="s">
        <v>79</v>
      </c>
      <c r="H135" s="21"/>
      <c r="I135" s="22"/>
      <c r="J135" s="23"/>
    </row>
    <row r="136" spans="1:10" x14ac:dyDescent="0.25">
      <c r="A136" s="16" t="s">
        <v>64</v>
      </c>
      <c r="B136" s="22">
        <v>117433</v>
      </c>
      <c r="C136" s="17" t="s">
        <v>141</v>
      </c>
      <c r="D136" s="18">
        <v>3095.33</v>
      </c>
      <c r="E136" s="18"/>
      <c r="F136" s="19">
        <f t="shared" si="1"/>
        <v>91476.680000011256</v>
      </c>
      <c r="G136" s="20" t="s">
        <v>219</v>
      </c>
      <c r="H136" s="21"/>
      <c r="I136" s="22"/>
      <c r="J136" s="23"/>
    </row>
    <row r="137" spans="1:10" x14ac:dyDescent="0.25">
      <c r="A137" s="16" t="s">
        <v>64</v>
      </c>
      <c r="B137" s="22">
        <v>337199</v>
      </c>
      <c r="C137" s="17" t="s">
        <v>220</v>
      </c>
      <c r="D137" s="18">
        <v>91476.68</v>
      </c>
      <c r="E137" s="18"/>
      <c r="F137" s="19">
        <f t="shared" si="1"/>
        <v>1.1263182386755943E-8</v>
      </c>
      <c r="G137" s="20" t="s">
        <v>221</v>
      </c>
      <c r="H137" s="21"/>
      <c r="I137" s="22"/>
      <c r="J137" s="23"/>
    </row>
    <row r="138" spans="1:10" x14ac:dyDescent="0.25">
      <c r="A138" s="16" t="s">
        <v>222</v>
      </c>
      <c r="B138" s="22">
        <v>107682</v>
      </c>
      <c r="C138" s="17" t="s">
        <v>223</v>
      </c>
      <c r="D138" s="18">
        <v>70</v>
      </c>
      <c r="E138" s="18"/>
      <c r="F138" s="19">
        <f t="shared" ref="F138:F201" si="2">F137-D138+E138</f>
        <v>-69.999999988736818</v>
      </c>
      <c r="G138" s="20" t="s">
        <v>224</v>
      </c>
      <c r="H138" s="21" t="s">
        <v>225</v>
      </c>
      <c r="I138" s="22" t="s">
        <v>226</v>
      </c>
      <c r="J138" s="23" t="s">
        <v>227</v>
      </c>
    </row>
    <row r="139" spans="1:10" x14ac:dyDescent="0.25">
      <c r="A139" s="16" t="s">
        <v>222</v>
      </c>
      <c r="B139" s="22">
        <v>108400</v>
      </c>
      <c r="C139" s="17" t="s">
        <v>223</v>
      </c>
      <c r="D139" s="18">
        <v>44725.04</v>
      </c>
      <c r="E139" s="18"/>
      <c r="F139" s="19">
        <f t="shared" si="2"/>
        <v>-44795.039999988738</v>
      </c>
      <c r="G139" s="20" t="s">
        <v>81</v>
      </c>
      <c r="H139" s="21" t="s">
        <v>228</v>
      </c>
      <c r="I139" s="22">
        <v>610506</v>
      </c>
      <c r="J139" s="23" t="s">
        <v>34</v>
      </c>
    </row>
    <row r="140" spans="1:10" x14ac:dyDescent="0.25">
      <c r="A140" s="16" t="s">
        <v>222</v>
      </c>
      <c r="B140" s="22">
        <v>107856</v>
      </c>
      <c r="C140" s="17" t="s">
        <v>223</v>
      </c>
      <c r="D140" s="18">
        <v>1639.42</v>
      </c>
      <c r="E140" s="18"/>
      <c r="F140" s="19">
        <f t="shared" si="2"/>
        <v>-46434.459999988736</v>
      </c>
      <c r="G140" s="20" t="s">
        <v>224</v>
      </c>
      <c r="H140" s="21" t="s">
        <v>229</v>
      </c>
      <c r="I140" s="22" t="s">
        <v>230</v>
      </c>
      <c r="J140" s="23" t="s">
        <v>42</v>
      </c>
    </row>
    <row r="141" spans="1:10" x14ac:dyDescent="0.25">
      <c r="A141" s="16" t="s">
        <v>222</v>
      </c>
      <c r="B141" s="22">
        <v>107493</v>
      </c>
      <c r="C141" s="17" t="s">
        <v>223</v>
      </c>
      <c r="D141" s="18">
        <v>3811.91</v>
      </c>
      <c r="E141" s="18"/>
      <c r="F141" s="19">
        <f t="shared" si="2"/>
        <v>-50246.369999988732</v>
      </c>
      <c r="G141" s="20" t="s">
        <v>231</v>
      </c>
      <c r="H141" s="21" t="s">
        <v>232</v>
      </c>
      <c r="I141" s="22">
        <v>3466672</v>
      </c>
      <c r="J141" s="23" t="s">
        <v>38</v>
      </c>
    </row>
    <row r="142" spans="1:10" x14ac:dyDescent="0.25">
      <c r="A142" s="16" t="s">
        <v>222</v>
      </c>
      <c r="B142" s="22">
        <v>107380</v>
      </c>
      <c r="C142" s="17" t="s">
        <v>223</v>
      </c>
      <c r="D142" s="18">
        <v>979.36</v>
      </c>
      <c r="E142" s="18"/>
      <c r="F142" s="19">
        <f t="shared" si="2"/>
        <v>-51225.729999988733</v>
      </c>
      <c r="G142" s="20" t="s">
        <v>233</v>
      </c>
      <c r="H142" s="21" t="s">
        <v>234</v>
      </c>
      <c r="I142" s="22">
        <v>3465395</v>
      </c>
      <c r="J142" s="23" t="s">
        <v>38</v>
      </c>
    </row>
    <row r="143" spans="1:10" x14ac:dyDescent="0.25">
      <c r="A143" s="16" t="s">
        <v>222</v>
      </c>
      <c r="B143" s="22">
        <v>107380</v>
      </c>
      <c r="C143" s="17" t="s">
        <v>223</v>
      </c>
      <c r="D143" s="18">
        <v>149.04</v>
      </c>
      <c r="E143" s="18"/>
      <c r="F143" s="19">
        <f t="shared" si="2"/>
        <v>-51374.769999988734</v>
      </c>
      <c r="G143" s="20" t="s">
        <v>233</v>
      </c>
      <c r="H143" s="21" t="s">
        <v>235</v>
      </c>
      <c r="I143" s="22" t="s">
        <v>230</v>
      </c>
      <c r="J143" s="23" t="s">
        <v>42</v>
      </c>
    </row>
    <row r="144" spans="1:10" x14ac:dyDescent="0.25">
      <c r="A144" s="16" t="s">
        <v>222</v>
      </c>
      <c r="B144" s="22">
        <v>315210</v>
      </c>
      <c r="C144" s="17" t="s">
        <v>39</v>
      </c>
      <c r="D144" s="18">
        <v>283.79000000000002</v>
      </c>
      <c r="E144" s="18"/>
      <c r="F144" s="19">
        <f t="shared" si="2"/>
        <v>-51658.559999988734</v>
      </c>
      <c r="G144" s="20" t="s">
        <v>40</v>
      </c>
      <c r="H144" s="21" t="s">
        <v>150</v>
      </c>
      <c r="I144" s="22">
        <v>643524</v>
      </c>
      <c r="J144" s="23" t="s">
        <v>45</v>
      </c>
    </row>
    <row r="145" spans="1:10" x14ac:dyDescent="0.25">
      <c r="A145" s="16" t="s">
        <v>222</v>
      </c>
      <c r="B145" s="22">
        <v>314564</v>
      </c>
      <c r="C145" s="17" t="s">
        <v>39</v>
      </c>
      <c r="D145" s="18">
        <v>994.15</v>
      </c>
      <c r="E145" s="18"/>
      <c r="F145" s="19">
        <f t="shared" si="2"/>
        <v>-52652.709999988736</v>
      </c>
      <c r="G145" s="20" t="s">
        <v>61</v>
      </c>
      <c r="H145" s="21" t="s">
        <v>62</v>
      </c>
      <c r="I145" s="22">
        <v>398</v>
      </c>
      <c r="J145" s="23" t="s">
        <v>236</v>
      </c>
    </row>
    <row r="146" spans="1:10" x14ac:dyDescent="0.25">
      <c r="A146" s="16" t="s">
        <v>222</v>
      </c>
      <c r="B146" s="22">
        <v>473184</v>
      </c>
      <c r="C146" s="17" t="s">
        <v>237</v>
      </c>
      <c r="D146" s="18">
        <v>2043.52</v>
      </c>
      <c r="E146" s="18"/>
      <c r="F146" s="19">
        <f t="shared" si="2"/>
        <v>-54696.229999988733</v>
      </c>
      <c r="G146" s="20" t="s">
        <v>238</v>
      </c>
      <c r="H146" s="21" t="s">
        <v>239</v>
      </c>
      <c r="I146" s="22" t="s">
        <v>240</v>
      </c>
      <c r="J146" s="23" t="s">
        <v>100</v>
      </c>
    </row>
    <row r="147" spans="1:10" x14ac:dyDescent="0.25">
      <c r="A147" s="16" t="s">
        <v>222</v>
      </c>
      <c r="B147" s="22">
        <v>473263</v>
      </c>
      <c r="C147" s="17" t="s">
        <v>237</v>
      </c>
      <c r="D147" s="18">
        <v>56.14</v>
      </c>
      <c r="E147" s="18"/>
      <c r="F147" s="19">
        <f t="shared" si="2"/>
        <v>-54752.369999988732</v>
      </c>
      <c r="G147" s="20" t="s">
        <v>238</v>
      </c>
      <c r="H147" s="21" t="s">
        <v>239</v>
      </c>
      <c r="I147" s="22" t="s">
        <v>241</v>
      </c>
      <c r="J147" s="23" t="s">
        <v>100</v>
      </c>
    </row>
    <row r="148" spans="1:10" x14ac:dyDescent="0.25">
      <c r="A148" s="16" t="s">
        <v>222</v>
      </c>
      <c r="B148" s="22">
        <v>473345</v>
      </c>
      <c r="C148" s="17" t="s">
        <v>237</v>
      </c>
      <c r="D148" s="18">
        <v>2380.98</v>
      </c>
      <c r="E148" s="18"/>
      <c r="F148" s="19">
        <f t="shared" si="2"/>
        <v>-57133.349999988735</v>
      </c>
      <c r="G148" s="20" t="s">
        <v>238</v>
      </c>
      <c r="H148" s="21" t="s">
        <v>239</v>
      </c>
      <c r="I148" s="22" t="s">
        <v>242</v>
      </c>
      <c r="J148" s="23" t="s">
        <v>100</v>
      </c>
    </row>
    <row r="149" spans="1:10" x14ac:dyDescent="0.25">
      <c r="A149" s="16" t="s">
        <v>222</v>
      </c>
      <c r="B149" s="22">
        <v>473425</v>
      </c>
      <c r="C149" s="17" t="s">
        <v>237</v>
      </c>
      <c r="D149" s="18">
        <v>30150.11</v>
      </c>
      <c r="E149" s="18"/>
      <c r="F149" s="19">
        <f t="shared" si="2"/>
        <v>-87283.459999988729</v>
      </c>
      <c r="G149" s="20" t="s">
        <v>238</v>
      </c>
      <c r="H149" s="21" t="s">
        <v>239</v>
      </c>
      <c r="I149" s="22" t="s">
        <v>243</v>
      </c>
      <c r="J149" s="23" t="s">
        <v>100</v>
      </c>
    </row>
    <row r="150" spans="1:10" x14ac:dyDescent="0.25">
      <c r="A150" s="16" t="s">
        <v>222</v>
      </c>
      <c r="B150" s="22">
        <v>473540</v>
      </c>
      <c r="C150" s="17" t="s">
        <v>237</v>
      </c>
      <c r="D150" s="18">
        <v>2558.31</v>
      </c>
      <c r="E150" s="18"/>
      <c r="F150" s="19">
        <f t="shared" si="2"/>
        <v>-89841.769999988726</v>
      </c>
      <c r="G150" s="20" t="s">
        <v>238</v>
      </c>
      <c r="H150" s="21" t="s">
        <v>239</v>
      </c>
      <c r="I150" s="22">
        <v>202242</v>
      </c>
      <c r="J150" s="23" t="s">
        <v>100</v>
      </c>
    </row>
    <row r="151" spans="1:10" x14ac:dyDescent="0.25">
      <c r="A151" s="16" t="s">
        <v>222</v>
      </c>
      <c r="B151" s="22">
        <v>181606</v>
      </c>
      <c r="C151" s="17" t="s">
        <v>32</v>
      </c>
      <c r="D151" s="18">
        <v>15000</v>
      </c>
      <c r="E151" s="18"/>
      <c r="F151" s="19">
        <f t="shared" si="2"/>
        <v>-104841.76999998873</v>
      </c>
      <c r="G151" s="20" t="s">
        <v>92</v>
      </c>
      <c r="H151" s="21" t="s">
        <v>244</v>
      </c>
      <c r="I151" s="22">
        <v>328</v>
      </c>
      <c r="J151" s="23" t="s">
        <v>165</v>
      </c>
    </row>
    <row r="152" spans="1:10" x14ac:dyDescent="0.25">
      <c r="A152" s="16" t="s">
        <v>222</v>
      </c>
      <c r="B152" s="22">
        <v>174721</v>
      </c>
      <c r="C152" s="17" t="s">
        <v>141</v>
      </c>
      <c r="D152" s="18">
        <v>13804.48</v>
      </c>
      <c r="E152" s="18"/>
      <c r="F152" s="19">
        <f t="shared" si="2"/>
        <v>-118646.24999998872</v>
      </c>
      <c r="G152" s="20" t="s">
        <v>90</v>
      </c>
      <c r="H152" s="21" t="s">
        <v>245</v>
      </c>
      <c r="I152" s="22">
        <v>16</v>
      </c>
      <c r="J152" s="23" t="s">
        <v>15</v>
      </c>
    </row>
    <row r="153" spans="1:10" x14ac:dyDescent="0.25">
      <c r="A153" s="16" t="s">
        <v>222</v>
      </c>
      <c r="B153" s="22">
        <v>174860</v>
      </c>
      <c r="C153" s="17" t="s">
        <v>141</v>
      </c>
      <c r="D153" s="18">
        <v>10072.49</v>
      </c>
      <c r="E153" s="18"/>
      <c r="F153" s="19">
        <f t="shared" si="2"/>
        <v>-128718.73999998873</v>
      </c>
      <c r="G153" s="20" t="s">
        <v>90</v>
      </c>
      <c r="H153" s="21" t="s">
        <v>246</v>
      </c>
      <c r="I153" s="22">
        <v>607</v>
      </c>
      <c r="J153" s="23" t="s">
        <v>15</v>
      </c>
    </row>
    <row r="154" spans="1:10" x14ac:dyDescent="0.25">
      <c r="A154" s="16" t="s">
        <v>222</v>
      </c>
      <c r="B154" s="22">
        <v>1</v>
      </c>
      <c r="C154" s="17" t="s">
        <v>166</v>
      </c>
      <c r="D154" s="18"/>
      <c r="E154" s="18">
        <v>170000</v>
      </c>
      <c r="F154" s="19">
        <f t="shared" si="2"/>
        <v>41281.260000011272</v>
      </c>
      <c r="G154" s="20" t="s">
        <v>167</v>
      </c>
      <c r="H154" s="21"/>
      <c r="I154" s="22"/>
      <c r="J154" s="23"/>
    </row>
    <row r="155" spans="1:10" x14ac:dyDescent="0.25">
      <c r="A155" s="16" t="s">
        <v>222</v>
      </c>
      <c r="B155" s="22">
        <v>160404</v>
      </c>
      <c r="C155" s="17" t="s">
        <v>218</v>
      </c>
      <c r="D155" s="18"/>
      <c r="E155" s="18">
        <v>3095.33</v>
      </c>
      <c r="F155" s="19">
        <f t="shared" si="2"/>
        <v>44376.590000011274</v>
      </c>
      <c r="G155" s="20" t="s">
        <v>79</v>
      </c>
      <c r="H155" s="21"/>
      <c r="I155" s="22"/>
      <c r="J155" s="23"/>
    </row>
    <row r="156" spans="1:10" x14ac:dyDescent="0.25">
      <c r="A156" s="16" t="s">
        <v>222</v>
      </c>
      <c r="B156" s="22">
        <v>160404</v>
      </c>
      <c r="C156" s="17" t="s">
        <v>141</v>
      </c>
      <c r="D156" s="18">
        <v>3095.33</v>
      </c>
      <c r="E156" s="18"/>
      <c r="F156" s="19">
        <f t="shared" si="2"/>
        <v>41281.260000011272</v>
      </c>
      <c r="G156" s="20" t="s">
        <v>219</v>
      </c>
      <c r="H156" s="21"/>
      <c r="I156" s="22"/>
      <c r="J156" s="23"/>
    </row>
    <row r="157" spans="1:10" x14ac:dyDescent="0.25">
      <c r="A157" s="16" t="s">
        <v>222</v>
      </c>
      <c r="B157" s="22">
        <v>577377</v>
      </c>
      <c r="C157" s="17" t="s">
        <v>220</v>
      </c>
      <c r="D157" s="18">
        <v>62062.9</v>
      </c>
      <c r="E157" s="18"/>
      <c r="F157" s="19">
        <f t="shared" si="2"/>
        <v>-20781.639999988729</v>
      </c>
      <c r="G157" s="20" t="s">
        <v>221</v>
      </c>
      <c r="H157" s="21"/>
      <c r="I157" s="22"/>
      <c r="J157" s="23"/>
    </row>
    <row r="158" spans="1:10" x14ac:dyDescent="0.25">
      <c r="A158" s="16" t="s">
        <v>222</v>
      </c>
      <c r="B158" s="22">
        <v>727220</v>
      </c>
      <c r="C158" s="17" t="s">
        <v>104</v>
      </c>
      <c r="D158" s="18"/>
      <c r="E158" s="18">
        <v>20781.64</v>
      </c>
      <c r="F158" s="19">
        <f t="shared" si="2"/>
        <v>1.1270458344370127E-8</v>
      </c>
      <c r="G158" s="20" t="s">
        <v>23</v>
      </c>
      <c r="H158" s="21"/>
      <c r="I158" s="22"/>
      <c r="J158" s="23"/>
    </row>
    <row r="159" spans="1:10" x14ac:dyDescent="0.25">
      <c r="A159" s="16" t="s">
        <v>247</v>
      </c>
      <c r="B159" s="22">
        <v>665929</v>
      </c>
      <c r="C159" s="17" t="s">
        <v>39</v>
      </c>
      <c r="D159" s="18">
        <v>3630.05</v>
      </c>
      <c r="E159" s="18"/>
      <c r="F159" s="19">
        <f t="shared" si="2"/>
        <v>-3630.0499999887297</v>
      </c>
      <c r="G159" s="20" t="s">
        <v>40</v>
      </c>
      <c r="H159" s="21" t="s">
        <v>41</v>
      </c>
      <c r="I159" s="22">
        <v>458479</v>
      </c>
      <c r="J159" s="23" t="s">
        <v>108</v>
      </c>
    </row>
    <row r="160" spans="1:10" x14ac:dyDescent="0.25">
      <c r="A160" s="16" t="s">
        <v>247</v>
      </c>
      <c r="B160" s="22">
        <v>727220</v>
      </c>
      <c r="C160" s="17" t="s">
        <v>104</v>
      </c>
      <c r="D160" s="18"/>
      <c r="E160" s="18">
        <v>121016.19</v>
      </c>
      <c r="F160" s="19">
        <f t="shared" si="2"/>
        <v>117386.14000001128</v>
      </c>
      <c r="G160" s="20" t="s">
        <v>23</v>
      </c>
      <c r="H160" s="21"/>
      <c r="I160" s="22"/>
      <c r="J160" s="23"/>
    </row>
    <row r="161" spans="1:10" x14ac:dyDescent="0.25">
      <c r="A161" s="16" t="s">
        <v>247</v>
      </c>
      <c r="B161" s="22">
        <v>671905</v>
      </c>
      <c r="C161" s="17" t="s">
        <v>39</v>
      </c>
      <c r="D161" s="18">
        <v>2060.21</v>
      </c>
      <c r="E161" s="18"/>
      <c r="F161" s="19">
        <f t="shared" si="2"/>
        <v>115325.93000001127</v>
      </c>
      <c r="G161" s="20" t="s">
        <v>40</v>
      </c>
      <c r="H161" s="21" t="s">
        <v>49</v>
      </c>
      <c r="I161" s="22">
        <v>271210</v>
      </c>
      <c r="J161" s="23" t="s">
        <v>118</v>
      </c>
    </row>
    <row r="162" spans="1:10" x14ac:dyDescent="0.25">
      <c r="A162" s="16" t="s">
        <v>247</v>
      </c>
      <c r="B162" s="22">
        <v>672976</v>
      </c>
      <c r="C162" s="17" t="s">
        <v>39</v>
      </c>
      <c r="D162" s="18">
        <v>838.82</v>
      </c>
      <c r="E162" s="18"/>
      <c r="F162" s="19">
        <f t="shared" si="2"/>
        <v>114487.11000001126</v>
      </c>
      <c r="G162" s="20" t="s">
        <v>61</v>
      </c>
      <c r="H162" s="21" t="s">
        <v>62</v>
      </c>
      <c r="I162" s="22">
        <v>475</v>
      </c>
      <c r="J162" s="23" t="s">
        <v>143</v>
      </c>
    </row>
    <row r="163" spans="1:10" x14ac:dyDescent="0.25">
      <c r="A163" s="16" t="s">
        <v>247</v>
      </c>
      <c r="B163" s="22">
        <v>666727</v>
      </c>
      <c r="C163" s="17" t="s">
        <v>39</v>
      </c>
      <c r="D163" s="18">
        <v>1094.23</v>
      </c>
      <c r="E163" s="18"/>
      <c r="F163" s="19">
        <f t="shared" si="2"/>
        <v>113392.88000001127</v>
      </c>
      <c r="G163" s="20" t="s">
        <v>40</v>
      </c>
      <c r="H163" s="21" t="s">
        <v>47</v>
      </c>
      <c r="I163" s="22">
        <v>1030604</v>
      </c>
      <c r="J163" s="23" t="s">
        <v>248</v>
      </c>
    </row>
    <row r="164" spans="1:10" x14ac:dyDescent="0.25">
      <c r="A164" s="16" t="s">
        <v>247</v>
      </c>
      <c r="B164" s="22">
        <v>139823</v>
      </c>
      <c r="C164" s="17" t="s">
        <v>141</v>
      </c>
      <c r="D164" s="18">
        <v>10.32</v>
      </c>
      <c r="E164" s="18"/>
      <c r="F164" s="19">
        <f t="shared" si="2"/>
        <v>113382.56000001126</v>
      </c>
      <c r="G164" s="20" t="s">
        <v>40</v>
      </c>
      <c r="H164" s="21" t="s">
        <v>249</v>
      </c>
      <c r="I164" s="22">
        <v>42</v>
      </c>
      <c r="J164" s="23" t="s">
        <v>21</v>
      </c>
    </row>
    <row r="165" spans="1:10" x14ac:dyDescent="0.25">
      <c r="A165" s="16" t="s">
        <v>247</v>
      </c>
      <c r="B165" s="22">
        <v>670814</v>
      </c>
      <c r="C165" s="17" t="s">
        <v>39</v>
      </c>
      <c r="D165" s="18">
        <v>1973.16</v>
      </c>
      <c r="E165" s="18"/>
      <c r="F165" s="19">
        <f t="shared" si="2"/>
        <v>111409.40000001126</v>
      </c>
      <c r="G165" s="20" t="s">
        <v>250</v>
      </c>
      <c r="H165" s="21" t="s">
        <v>251</v>
      </c>
      <c r="I165" s="22">
        <v>516230</v>
      </c>
      <c r="J165" s="23" t="s">
        <v>15</v>
      </c>
    </row>
    <row r="166" spans="1:10" x14ac:dyDescent="0.25">
      <c r="A166" s="16" t="s">
        <v>247</v>
      </c>
      <c r="B166" s="22">
        <v>670814</v>
      </c>
      <c r="C166" s="17" t="s">
        <v>39</v>
      </c>
      <c r="D166" s="18">
        <v>1042.3</v>
      </c>
      <c r="E166" s="18"/>
      <c r="F166" s="19">
        <f t="shared" si="2"/>
        <v>110367.10000001125</v>
      </c>
      <c r="G166" s="20" t="s">
        <v>250</v>
      </c>
      <c r="H166" s="21" t="s">
        <v>251</v>
      </c>
      <c r="I166" s="22">
        <v>2991535</v>
      </c>
      <c r="J166" s="23" t="s">
        <v>15</v>
      </c>
    </row>
    <row r="167" spans="1:10" x14ac:dyDescent="0.25">
      <c r="A167" s="16" t="s">
        <v>247</v>
      </c>
      <c r="B167" s="22">
        <v>668195</v>
      </c>
      <c r="C167" s="17" t="s">
        <v>39</v>
      </c>
      <c r="D167" s="18">
        <v>1120</v>
      </c>
      <c r="E167" s="18"/>
      <c r="F167" s="19">
        <f t="shared" si="2"/>
        <v>109247.10000001125</v>
      </c>
      <c r="G167" s="20" t="s">
        <v>155</v>
      </c>
      <c r="H167" s="21" t="s">
        <v>252</v>
      </c>
      <c r="I167" s="22">
        <v>147797</v>
      </c>
      <c r="J167" s="23" t="s">
        <v>128</v>
      </c>
    </row>
    <row r="168" spans="1:10" x14ac:dyDescent="0.25">
      <c r="A168" s="16" t="s">
        <v>247</v>
      </c>
      <c r="B168" s="22">
        <v>669377</v>
      </c>
      <c r="C168" s="17" t="s">
        <v>39</v>
      </c>
      <c r="D168" s="18">
        <v>1919.68</v>
      </c>
      <c r="E168" s="18"/>
      <c r="F168" s="19">
        <f t="shared" si="2"/>
        <v>107327.42000001126</v>
      </c>
      <c r="G168" s="20" t="s">
        <v>40</v>
      </c>
      <c r="H168" s="21" t="s">
        <v>119</v>
      </c>
      <c r="I168" s="22">
        <v>35</v>
      </c>
      <c r="J168" s="23" t="s">
        <v>108</v>
      </c>
    </row>
    <row r="169" spans="1:10" x14ac:dyDescent="0.25">
      <c r="A169" s="16" t="s">
        <v>247</v>
      </c>
      <c r="B169" s="22">
        <v>672647</v>
      </c>
      <c r="C169" s="17" t="s">
        <v>39</v>
      </c>
      <c r="D169" s="18">
        <v>1188</v>
      </c>
      <c r="E169" s="18"/>
      <c r="F169" s="19">
        <f t="shared" si="2"/>
        <v>106139.42000001126</v>
      </c>
      <c r="G169" s="20" t="s">
        <v>40</v>
      </c>
      <c r="H169" s="21" t="s">
        <v>253</v>
      </c>
      <c r="I169" s="22">
        <v>426666</v>
      </c>
      <c r="J169" s="23" t="s">
        <v>236</v>
      </c>
    </row>
    <row r="170" spans="1:10" x14ac:dyDescent="0.25">
      <c r="A170" s="16" t="s">
        <v>247</v>
      </c>
      <c r="B170" s="22">
        <v>669690</v>
      </c>
      <c r="C170" s="17" t="s">
        <v>39</v>
      </c>
      <c r="D170" s="18">
        <v>1465.66</v>
      </c>
      <c r="E170" s="18"/>
      <c r="F170" s="19">
        <f t="shared" si="2"/>
        <v>104673.76000001126</v>
      </c>
      <c r="G170" s="20" t="s">
        <v>40</v>
      </c>
      <c r="H170" s="21" t="s">
        <v>46</v>
      </c>
      <c r="I170" s="22">
        <v>309786</v>
      </c>
      <c r="J170" s="23" t="s">
        <v>118</v>
      </c>
    </row>
    <row r="171" spans="1:10" x14ac:dyDescent="0.25">
      <c r="A171" s="16" t="s">
        <v>247</v>
      </c>
      <c r="B171" s="22">
        <v>473202</v>
      </c>
      <c r="C171" s="17" t="s">
        <v>254</v>
      </c>
      <c r="D171" s="18">
        <v>729.11</v>
      </c>
      <c r="E171" s="18"/>
      <c r="F171" s="19">
        <f t="shared" si="2"/>
        <v>103944.65000001126</v>
      </c>
      <c r="G171" s="20" t="s">
        <v>173</v>
      </c>
      <c r="H171" s="21" t="s">
        <v>255</v>
      </c>
      <c r="I171" s="22">
        <v>69190424</v>
      </c>
      <c r="J171" s="23" t="s">
        <v>256</v>
      </c>
    </row>
    <row r="172" spans="1:10" x14ac:dyDescent="0.25">
      <c r="A172" s="16" t="s">
        <v>247</v>
      </c>
      <c r="B172" s="22">
        <v>665538</v>
      </c>
      <c r="C172" s="17" t="s">
        <v>39</v>
      </c>
      <c r="D172" s="18">
        <v>197</v>
      </c>
      <c r="E172" s="18"/>
      <c r="F172" s="19">
        <f t="shared" si="2"/>
        <v>103747.65000001126</v>
      </c>
      <c r="G172" s="20" t="s">
        <v>86</v>
      </c>
      <c r="H172" s="21" t="s">
        <v>257</v>
      </c>
      <c r="I172" s="22">
        <v>320535</v>
      </c>
      <c r="J172" s="23" t="s">
        <v>143</v>
      </c>
    </row>
    <row r="173" spans="1:10" x14ac:dyDescent="0.25">
      <c r="A173" s="16" t="s">
        <v>247</v>
      </c>
      <c r="B173" s="22">
        <v>668561</v>
      </c>
      <c r="C173" s="17" t="s">
        <v>39</v>
      </c>
      <c r="D173" s="18">
        <v>1050</v>
      </c>
      <c r="E173" s="18"/>
      <c r="F173" s="19">
        <f t="shared" si="2"/>
        <v>102697.65000001126</v>
      </c>
      <c r="G173" s="20" t="s">
        <v>40</v>
      </c>
      <c r="H173" s="21" t="s">
        <v>258</v>
      </c>
      <c r="I173" s="22">
        <v>10557</v>
      </c>
      <c r="J173" s="23" t="s">
        <v>236</v>
      </c>
    </row>
    <row r="174" spans="1:10" x14ac:dyDescent="0.25">
      <c r="A174" s="16" t="s">
        <v>247</v>
      </c>
      <c r="B174" s="22">
        <v>670460</v>
      </c>
      <c r="C174" s="17" t="s">
        <v>39</v>
      </c>
      <c r="D174" s="18">
        <v>1918.03</v>
      </c>
      <c r="E174" s="18"/>
      <c r="F174" s="19">
        <f t="shared" si="2"/>
        <v>100779.62000001126</v>
      </c>
      <c r="G174" s="20" t="s">
        <v>40</v>
      </c>
      <c r="H174" s="21" t="s">
        <v>43</v>
      </c>
      <c r="I174" s="22">
        <v>154772</v>
      </c>
      <c r="J174" s="23" t="s">
        <v>118</v>
      </c>
    </row>
    <row r="175" spans="1:10" x14ac:dyDescent="0.25">
      <c r="A175" s="16" t="s">
        <v>247</v>
      </c>
      <c r="B175" s="22">
        <v>667424</v>
      </c>
      <c r="C175" s="17" t="s">
        <v>39</v>
      </c>
      <c r="D175" s="18">
        <v>849.22</v>
      </c>
      <c r="E175" s="18"/>
      <c r="F175" s="19">
        <f t="shared" si="2"/>
        <v>99930.400000011257</v>
      </c>
      <c r="G175" s="20" t="s">
        <v>40</v>
      </c>
      <c r="H175" s="21" t="s">
        <v>56</v>
      </c>
      <c r="I175" s="22">
        <v>416191</v>
      </c>
      <c r="J175" s="23" t="s">
        <v>108</v>
      </c>
    </row>
    <row r="176" spans="1:10" x14ac:dyDescent="0.25">
      <c r="A176" s="16" t="s">
        <v>247</v>
      </c>
      <c r="B176" s="22">
        <v>668892</v>
      </c>
      <c r="C176" s="17" t="s">
        <v>39</v>
      </c>
      <c r="D176" s="18">
        <v>1200</v>
      </c>
      <c r="E176" s="18"/>
      <c r="F176" s="19">
        <f t="shared" si="2"/>
        <v>98730.400000011257</v>
      </c>
      <c r="G176" s="20" t="s">
        <v>40</v>
      </c>
      <c r="H176" s="21" t="s">
        <v>50</v>
      </c>
      <c r="I176" s="22">
        <v>138460</v>
      </c>
      <c r="J176" s="23" t="s">
        <v>236</v>
      </c>
    </row>
    <row r="177" spans="1:10" x14ac:dyDescent="0.25">
      <c r="A177" s="16" t="s">
        <v>247</v>
      </c>
      <c r="B177" s="22">
        <v>672298</v>
      </c>
      <c r="C177" s="17" t="s">
        <v>39</v>
      </c>
      <c r="D177" s="18">
        <v>419.47</v>
      </c>
      <c r="E177" s="18"/>
      <c r="F177" s="19">
        <f t="shared" si="2"/>
        <v>98310.930000011256</v>
      </c>
      <c r="G177" s="20" t="s">
        <v>120</v>
      </c>
      <c r="H177" s="21" t="s">
        <v>133</v>
      </c>
      <c r="I177" s="22">
        <v>6487149</v>
      </c>
      <c r="J177" s="23" t="s">
        <v>115</v>
      </c>
    </row>
    <row r="178" spans="1:10" x14ac:dyDescent="0.25">
      <c r="A178" s="16" t="s">
        <v>247</v>
      </c>
      <c r="B178" s="22">
        <v>211321</v>
      </c>
      <c r="C178" s="17" t="s">
        <v>32</v>
      </c>
      <c r="D178" s="18">
        <v>137.19999999999999</v>
      </c>
      <c r="E178" s="18"/>
      <c r="F178" s="19">
        <f t="shared" si="2"/>
        <v>98173.730000011259</v>
      </c>
      <c r="G178" s="20" t="s">
        <v>40</v>
      </c>
      <c r="H178" s="21" t="s">
        <v>259</v>
      </c>
      <c r="I178" s="22">
        <v>1754</v>
      </c>
      <c r="J178" s="23" t="s">
        <v>100</v>
      </c>
    </row>
    <row r="179" spans="1:10" x14ac:dyDescent="0.25">
      <c r="A179" s="16" t="s">
        <v>247</v>
      </c>
      <c r="B179" s="22">
        <v>667075</v>
      </c>
      <c r="C179" s="17" t="s">
        <v>39</v>
      </c>
      <c r="D179" s="18">
        <v>104.4</v>
      </c>
      <c r="E179" s="18"/>
      <c r="F179" s="19">
        <f t="shared" si="2"/>
        <v>98069.330000011265</v>
      </c>
      <c r="G179" s="20" t="s">
        <v>40</v>
      </c>
      <c r="H179" s="21" t="s">
        <v>109</v>
      </c>
      <c r="I179" s="22">
        <v>193058</v>
      </c>
      <c r="J179" s="23" t="s">
        <v>168</v>
      </c>
    </row>
    <row r="180" spans="1:10" x14ac:dyDescent="0.25">
      <c r="A180" s="16" t="s">
        <v>247</v>
      </c>
      <c r="B180" s="22">
        <v>670057</v>
      </c>
      <c r="C180" s="17" t="s">
        <v>39</v>
      </c>
      <c r="D180" s="18">
        <v>190.25</v>
      </c>
      <c r="E180" s="18"/>
      <c r="F180" s="19">
        <f t="shared" si="2"/>
        <v>97879.080000011265</v>
      </c>
      <c r="G180" s="20" t="s">
        <v>40</v>
      </c>
      <c r="H180" s="21" t="s">
        <v>46</v>
      </c>
      <c r="I180" s="22">
        <v>309772</v>
      </c>
      <c r="J180" s="23" t="s">
        <v>118</v>
      </c>
    </row>
    <row r="181" spans="1:10" x14ac:dyDescent="0.25">
      <c r="A181" s="16" t="s">
        <v>247</v>
      </c>
      <c r="B181" s="22">
        <v>667895</v>
      </c>
      <c r="C181" s="17" t="s">
        <v>39</v>
      </c>
      <c r="D181" s="18">
        <v>2754</v>
      </c>
      <c r="E181" s="18"/>
      <c r="F181" s="19">
        <f t="shared" si="2"/>
        <v>95125.080000011265</v>
      </c>
      <c r="G181" s="20" t="s">
        <v>40</v>
      </c>
      <c r="H181" s="21" t="s">
        <v>131</v>
      </c>
      <c r="I181" s="22">
        <v>74083</v>
      </c>
      <c r="J181" s="23" t="s">
        <v>108</v>
      </c>
    </row>
    <row r="182" spans="1:10" x14ac:dyDescent="0.25">
      <c r="A182" s="16" t="s">
        <v>247</v>
      </c>
      <c r="B182" s="22">
        <v>155809</v>
      </c>
      <c r="C182" s="17" t="s">
        <v>141</v>
      </c>
      <c r="D182" s="18">
        <v>9958.36</v>
      </c>
      <c r="E182" s="18"/>
      <c r="F182" s="19">
        <f t="shared" si="2"/>
        <v>85166.720000011264</v>
      </c>
      <c r="G182" s="20" t="s">
        <v>90</v>
      </c>
      <c r="H182" s="21" t="s">
        <v>260</v>
      </c>
      <c r="I182" s="22">
        <v>25</v>
      </c>
      <c r="J182" s="23" t="s">
        <v>31</v>
      </c>
    </row>
    <row r="183" spans="1:10" x14ac:dyDescent="0.25">
      <c r="A183" s="16" t="s">
        <v>247</v>
      </c>
      <c r="B183" s="22">
        <v>156396</v>
      </c>
      <c r="C183" s="17" t="s">
        <v>141</v>
      </c>
      <c r="D183" s="18">
        <v>10171.36</v>
      </c>
      <c r="E183" s="18"/>
      <c r="F183" s="19">
        <f t="shared" si="2"/>
        <v>74995.360000011264</v>
      </c>
      <c r="G183" s="20" t="s">
        <v>90</v>
      </c>
      <c r="H183" s="21" t="s">
        <v>261</v>
      </c>
      <c r="I183" s="22">
        <v>13</v>
      </c>
      <c r="J183" s="23" t="s">
        <v>15</v>
      </c>
    </row>
    <row r="184" spans="1:10" x14ac:dyDescent="0.25">
      <c r="A184" s="16" t="s">
        <v>247</v>
      </c>
      <c r="B184" s="22">
        <v>157308</v>
      </c>
      <c r="C184" s="17" t="s">
        <v>141</v>
      </c>
      <c r="D184" s="18">
        <v>9461.74</v>
      </c>
      <c r="E184" s="18"/>
      <c r="F184" s="19">
        <f t="shared" si="2"/>
        <v>65533.620000011266</v>
      </c>
      <c r="G184" s="20" t="s">
        <v>90</v>
      </c>
      <c r="H184" s="21" t="s">
        <v>262</v>
      </c>
      <c r="I184" s="22">
        <v>39</v>
      </c>
      <c r="J184" s="23" t="s">
        <v>15</v>
      </c>
    </row>
    <row r="185" spans="1:10" x14ac:dyDescent="0.25">
      <c r="A185" s="16" t="s">
        <v>247</v>
      </c>
      <c r="B185" s="22">
        <v>156116</v>
      </c>
      <c r="C185" s="17" t="s">
        <v>141</v>
      </c>
      <c r="D185" s="18">
        <v>8062.45</v>
      </c>
      <c r="E185" s="18"/>
      <c r="F185" s="19">
        <f t="shared" si="2"/>
        <v>57471.170000011269</v>
      </c>
      <c r="G185" s="20" t="s">
        <v>90</v>
      </c>
      <c r="H185" s="21" t="s">
        <v>263</v>
      </c>
      <c r="I185" s="22">
        <v>71</v>
      </c>
      <c r="J185" s="23" t="s">
        <v>15</v>
      </c>
    </row>
    <row r="186" spans="1:10" x14ac:dyDescent="0.25">
      <c r="A186" s="16" t="s">
        <v>247</v>
      </c>
      <c r="B186" s="22">
        <v>157116</v>
      </c>
      <c r="C186" s="17" t="s">
        <v>141</v>
      </c>
      <c r="D186" s="18">
        <v>9861</v>
      </c>
      <c r="E186" s="18"/>
      <c r="F186" s="19">
        <f t="shared" si="2"/>
        <v>47610.170000011269</v>
      </c>
      <c r="G186" s="20" t="s">
        <v>90</v>
      </c>
      <c r="H186" s="21" t="s">
        <v>264</v>
      </c>
      <c r="I186" s="22">
        <v>24</v>
      </c>
      <c r="J186" s="23" t="s">
        <v>15</v>
      </c>
    </row>
    <row r="187" spans="1:10" x14ac:dyDescent="0.25">
      <c r="A187" s="16" t="s">
        <v>247</v>
      </c>
      <c r="B187" s="22">
        <v>157809</v>
      </c>
      <c r="C187" s="17" t="s">
        <v>141</v>
      </c>
      <c r="D187" s="18">
        <v>890.24</v>
      </c>
      <c r="E187" s="18"/>
      <c r="F187" s="19">
        <f t="shared" si="2"/>
        <v>46719.930000011271</v>
      </c>
      <c r="G187" s="20" t="s">
        <v>90</v>
      </c>
      <c r="H187" s="21" t="s">
        <v>265</v>
      </c>
      <c r="I187" s="22">
        <v>58</v>
      </c>
      <c r="J187" s="23" t="s">
        <v>15</v>
      </c>
    </row>
    <row r="188" spans="1:10" x14ac:dyDescent="0.25">
      <c r="A188" s="16" t="s">
        <v>247</v>
      </c>
      <c r="B188" s="22">
        <v>156271</v>
      </c>
      <c r="C188" s="17" t="s">
        <v>141</v>
      </c>
      <c r="D188" s="18">
        <v>10712.01</v>
      </c>
      <c r="E188" s="18"/>
      <c r="F188" s="19">
        <f t="shared" si="2"/>
        <v>36007.920000011269</v>
      </c>
      <c r="G188" s="20" t="s">
        <v>90</v>
      </c>
      <c r="H188" s="21" t="s">
        <v>266</v>
      </c>
      <c r="I188" s="22">
        <v>72</v>
      </c>
      <c r="J188" s="23" t="s">
        <v>15</v>
      </c>
    </row>
    <row r="189" spans="1:10" x14ac:dyDescent="0.25">
      <c r="A189" s="16" t="s">
        <v>247</v>
      </c>
      <c r="B189" s="22">
        <v>155970</v>
      </c>
      <c r="C189" s="17" t="s">
        <v>141</v>
      </c>
      <c r="D189" s="18">
        <v>15142.11</v>
      </c>
      <c r="E189" s="18"/>
      <c r="F189" s="19">
        <f t="shared" si="2"/>
        <v>20865.810000011268</v>
      </c>
      <c r="G189" s="20" t="s">
        <v>90</v>
      </c>
      <c r="H189" s="21" t="s">
        <v>267</v>
      </c>
      <c r="I189" s="22">
        <v>5</v>
      </c>
      <c r="J189" s="23" t="s">
        <v>31</v>
      </c>
    </row>
    <row r="190" spans="1:10" x14ac:dyDescent="0.25">
      <c r="A190" s="16" t="s">
        <v>247</v>
      </c>
      <c r="B190" s="22">
        <v>141124</v>
      </c>
      <c r="C190" s="17" t="s">
        <v>141</v>
      </c>
      <c r="D190" s="18">
        <v>7728.42</v>
      </c>
      <c r="E190" s="18"/>
      <c r="F190" s="19">
        <f t="shared" si="2"/>
        <v>13137.390000011268</v>
      </c>
      <c r="G190" s="20" t="s">
        <v>90</v>
      </c>
      <c r="H190" s="21" t="s">
        <v>268</v>
      </c>
      <c r="I190" s="22">
        <v>154</v>
      </c>
      <c r="J190" s="23" t="s">
        <v>148</v>
      </c>
    </row>
    <row r="191" spans="1:10" x14ac:dyDescent="0.25">
      <c r="A191" s="16" t="s">
        <v>247</v>
      </c>
      <c r="B191" s="22">
        <v>141036</v>
      </c>
      <c r="C191" s="17" t="s">
        <v>141</v>
      </c>
      <c r="D191" s="18">
        <v>9574.06</v>
      </c>
      <c r="E191" s="18"/>
      <c r="F191" s="19">
        <f t="shared" si="2"/>
        <v>3563.3300000112686</v>
      </c>
      <c r="G191" s="20" t="s">
        <v>90</v>
      </c>
      <c r="H191" s="21" t="s">
        <v>147</v>
      </c>
      <c r="I191" s="22">
        <v>46</v>
      </c>
      <c r="J191" s="23" t="s">
        <v>15</v>
      </c>
    </row>
    <row r="192" spans="1:10" x14ac:dyDescent="0.25">
      <c r="A192" s="16" t="s">
        <v>247</v>
      </c>
      <c r="B192" s="22">
        <v>211529</v>
      </c>
      <c r="C192" s="17" t="s">
        <v>32</v>
      </c>
      <c r="D192" s="18">
        <v>3095.33</v>
      </c>
      <c r="E192" s="18"/>
      <c r="F192" s="19">
        <f t="shared" si="2"/>
        <v>468.00000001126864</v>
      </c>
      <c r="G192" s="20" t="s">
        <v>90</v>
      </c>
      <c r="H192" s="21" t="s">
        <v>144</v>
      </c>
      <c r="I192" s="22">
        <v>27</v>
      </c>
      <c r="J192" s="23" t="s">
        <v>15</v>
      </c>
    </row>
    <row r="193" spans="1:10" x14ac:dyDescent="0.25">
      <c r="A193" s="16" t="s">
        <v>247</v>
      </c>
      <c r="B193" s="22">
        <v>666396</v>
      </c>
      <c r="C193" s="17" t="s">
        <v>39</v>
      </c>
      <c r="D193" s="18">
        <v>468</v>
      </c>
      <c r="E193" s="18"/>
      <c r="F193" s="19">
        <f t="shared" si="2"/>
        <v>1.1268639354966581E-8</v>
      </c>
      <c r="G193" s="20" t="s">
        <v>40</v>
      </c>
      <c r="H193" s="21" t="s">
        <v>47</v>
      </c>
      <c r="I193" s="22">
        <v>800933</v>
      </c>
      <c r="J193" s="23" t="s">
        <v>143</v>
      </c>
    </row>
    <row r="194" spans="1:10" x14ac:dyDescent="0.25">
      <c r="A194" s="16" t="s">
        <v>269</v>
      </c>
      <c r="B194" s="22">
        <v>372236</v>
      </c>
      <c r="C194" s="17" t="s">
        <v>39</v>
      </c>
      <c r="D194" s="18">
        <v>25.5</v>
      </c>
      <c r="E194" s="18"/>
      <c r="F194" s="19">
        <f t="shared" si="2"/>
        <v>-25.499999988731361</v>
      </c>
      <c r="G194" s="20" t="s">
        <v>40</v>
      </c>
      <c r="H194" s="21" t="s">
        <v>162</v>
      </c>
      <c r="I194" s="22">
        <v>38349</v>
      </c>
      <c r="J194" s="23" t="s">
        <v>270</v>
      </c>
    </row>
    <row r="195" spans="1:10" x14ac:dyDescent="0.25">
      <c r="A195" s="16" t="s">
        <v>269</v>
      </c>
      <c r="B195" s="22">
        <v>472411</v>
      </c>
      <c r="C195" s="17" t="s">
        <v>220</v>
      </c>
      <c r="D195" s="18">
        <v>90331.29</v>
      </c>
      <c r="E195" s="18"/>
      <c r="F195" s="19">
        <f t="shared" si="2"/>
        <v>-90356.78999998873</v>
      </c>
      <c r="G195" s="20" t="s">
        <v>221</v>
      </c>
      <c r="H195" s="21"/>
      <c r="I195" s="22"/>
      <c r="J195" s="23"/>
    </row>
    <row r="196" spans="1:10" x14ac:dyDescent="0.25">
      <c r="A196" s="16" t="s">
        <v>269</v>
      </c>
      <c r="B196" s="22">
        <v>378266</v>
      </c>
      <c r="C196" s="17" t="s">
        <v>39</v>
      </c>
      <c r="D196" s="18">
        <v>3707.2</v>
      </c>
      <c r="E196" s="18"/>
      <c r="F196" s="19">
        <f t="shared" si="2"/>
        <v>-94063.989999988728</v>
      </c>
      <c r="G196" s="20" t="s">
        <v>40</v>
      </c>
      <c r="H196" s="21" t="s">
        <v>271</v>
      </c>
      <c r="I196" s="22">
        <v>860000</v>
      </c>
      <c r="J196" s="23" t="s">
        <v>270</v>
      </c>
    </row>
    <row r="197" spans="1:10" x14ac:dyDescent="0.25">
      <c r="A197" s="16" t="s">
        <v>269</v>
      </c>
      <c r="B197" s="22">
        <v>372945</v>
      </c>
      <c r="C197" s="17" t="s">
        <v>39</v>
      </c>
      <c r="D197" s="18">
        <v>1506.5</v>
      </c>
      <c r="E197" s="18"/>
      <c r="F197" s="19">
        <f t="shared" si="2"/>
        <v>-95570.489999988728</v>
      </c>
      <c r="G197" s="20" t="s">
        <v>40</v>
      </c>
      <c r="H197" s="21" t="s">
        <v>52</v>
      </c>
      <c r="I197" s="22">
        <v>3373919</v>
      </c>
      <c r="J197" s="23" t="s">
        <v>270</v>
      </c>
    </row>
    <row r="198" spans="1:10" x14ac:dyDescent="0.25">
      <c r="A198" s="16" t="s">
        <v>269</v>
      </c>
      <c r="B198" s="22">
        <v>371453</v>
      </c>
      <c r="C198" s="17" t="s">
        <v>39</v>
      </c>
      <c r="D198" s="18">
        <v>60.82</v>
      </c>
      <c r="E198" s="18"/>
      <c r="F198" s="19">
        <f t="shared" si="2"/>
        <v>-95631.309999988734</v>
      </c>
      <c r="G198" s="20" t="s">
        <v>40</v>
      </c>
      <c r="H198" s="21" t="s">
        <v>52</v>
      </c>
      <c r="I198" s="22">
        <v>3374082</v>
      </c>
      <c r="J198" s="23" t="s">
        <v>270</v>
      </c>
    </row>
    <row r="199" spans="1:10" x14ac:dyDescent="0.25">
      <c r="A199" s="16" t="s">
        <v>269</v>
      </c>
      <c r="B199" s="22">
        <v>378999</v>
      </c>
      <c r="C199" s="17" t="s">
        <v>39</v>
      </c>
      <c r="D199" s="18">
        <v>3210.12</v>
      </c>
      <c r="E199" s="18"/>
      <c r="F199" s="19">
        <f t="shared" si="2"/>
        <v>-98841.42999998873</v>
      </c>
      <c r="G199" s="20" t="s">
        <v>40</v>
      </c>
      <c r="H199" s="21" t="s">
        <v>162</v>
      </c>
      <c r="I199" s="22">
        <v>365981</v>
      </c>
      <c r="J199" s="23" t="s">
        <v>270</v>
      </c>
    </row>
    <row r="200" spans="1:10" x14ac:dyDescent="0.25">
      <c r="A200" s="16" t="s">
        <v>269</v>
      </c>
      <c r="B200" s="22">
        <v>376477</v>
      </c>
      <c r="C200" s="17" t="s">
        <v>39</v>
      </c>
      <c r="D200" s="18">
        <v>891.91</v>
      </c>
      <c r="E200" s="18"/>
      <c r="F200" s="19">
        <f t="shared" si="2"/>
        <v>-99733.339999988733</v>
      </c>
      <c r="G200" s="20" t="s">
        <v>40</v>
      </c>
      <c r="H200" s="21" t="s">
        <v>52</v>
      </c>
      <c r="I200" s="22">
        <v>3407168</v>
      </c>
      <c r="J200" s="23" t="s">
        <v>272</v>
      </c>
    </row>
    <row r="201" spans="1:10" x14ac:dyDescent="0.25">
      <c r="A201" s="16" t="s">
        <v>269</v>
      </c>
      <c r="B201" s="22">
        <v>373751</v>
      </c>
      <c r="C201" s="17" t="s">
        <v>39</v>
      </c>
      <c r="D201" s="18">
        <v>489.62</v>
      </c>
      <c r="E201" s="18"/>
      <c r="F201" s="19">
        <f t="shared" si="2"/>
        <v>-100222.95999998873</v>
      </c>
      <c r="G201" s="20" t="s">
        <v>40</v>
      </c>
      <c r="H201" s="21" t="s">
        <v>56</v>
      </c>
      <c r="I201" s="22">
        <v>417049</v>
      </c>
      <c r="J201" s="23" t="s">
        <v>129</v>
      </c>
    </row>
    <row r="202" spans="1:10" x14ac:dyDescent="0.25">
      <c r="A202" s="16" t="s">
        <v>269</v>
      </c>
      <c r="B202" s="22">
        <v>375312</v>
      </c>
      <c r="C202" s="17" t="s">
        <v>39</v>
      </c>
      <c r="D202" s="18">
        <v>410.09</v>
      </c>
      <c r="E202" s="18"/>
      <c r="F202" s="19">
        <f t="shared" ref="F202:F265" si="3">F201-D202+E202</f>
        <v>-100633.04999998873</v>
      </c>
      <c r="G202" s="20" t="s">
        <v>95</v>
      </c>
      <c r="H202" s="21" t="s">
        <v>138</v>
      </c>
      <c r="I202" s="22">
        <v>1407899</v>
      </c>
      <c r="J202" s="23" t="s">
        <v>139</v>
      </c>
    </row>
    <row r="203" spans="1:10" x14ac:dyDescent="0.25">
      <c r="A203" s="16" t="s">
        <v>269</v>
      </c>
      <c r="B203" s="22">
        <v>152999</v>
      </c>
      <c r="C203" s="17" t="s">
        <v>141</v>
      </c>
      <c r="D203" s="18">
        <v>9318.3799999999992</v>
      </c>
      <c r="E203" s="18"/>
      <c r="F203" s="19">
        <f t="shared" si="3"/>
        <v>-109951.42999998873</v>
      </c>
      <c r="G203" s="20" t="s">
        <v>90</v>
      </c>
      <c r="H203" s="21" t="s">
        <v>273</v>
      </c>
      <c r="I203" s="22">
        <v>159</v>
      </c>
      <c r="J203" s="23" t="s">
        <v>31</v>
      </c>
    </row>
    <row r="204" spans="1:10" x14ac:dyDescent="0.25">
      <c r="A204" s="16" t="s">
        <v>269</v>
      </c>
      <c r="B204" s="22">
        <v>134169</v>
      </c>
      <c r="C204" s="17" t="s">
        <v>141</v>
      </c>
      <c r="D204" s="18">
        <v>8141.47</v>
      </c>
      <c r="E204" s="18"/>
      <c r="F204" s="19">
        <f t="shared" si="3"/>
        <v>-118092.89999998873</v>
      </c>
      <c r="G204" s="20" t="s">
        <v>90</v>
      </c>
      <c r="H204" s="21" t="s">
        <v>274</v>
      </c>
      <c r="I204" s="22">
        <v>72</v>
      </c>
      <c r="J204" s="23" t="s">
        <v>15</v>
      </c>
    </row>
    <row r="205" spans="1:10" x14ac:dyDescent="0.25">
      <c r="A205" s="16" t="s">
        <v>269</v>
      </c>
      <c r="B205" s="22">
        <v>134793</v>
      </c>
      <c r="C205" s="17" t="s">
        <v>141</v>
      </c>
      <c r="D205" s="18">
        <v>11289.39</v>
      </c>
      <c r="E205" s="18"/>
      <c r="F205" s="19">
        <f t="shared" si="3"/>
        <v>-129382.28999998873</v>
      </c>
      <c r="G205" s="20" t="s">
        <v>90</v>
      </c>
      <c r="H205" s="21" t="s">
        <v>275</v>
      </c>
      <c r="I205" s="22">
        <v>37</v>
      </c>
      <c r="J205" s="23" t="s">
        <v>15</v>
      </c>
    </row>
    <row r="206" spans="1:10" x14ac:dyDescent="0.25">
      <c r="A206" s="16" t="s">
        <v>269</v>
      </c>
      <c r="B206" s="22">
        <v>134461</v>
      </c>
      <c r="C206" s="17" t="s">
        <v>141</v>
      </c>
      <c r="D206" s="18">
        <v>19051.63</v>
      </c>
      <c r="E206" s="18"/>
      <c r="F206" s="19">
        <f t="shared" si="3"/>
        <v>-148433.91999998872</v>
      </c>
      <c r="G206" s="20" t="s">
        <v>90</v>
      </c>
      <c r="H206" s="21" t="s">
        <v>276</v>
      </c>
      <c r="I206" s="22">
        <v>33</v>
      </c>
      <c r="J206" s="23" t="s">
        <v>15</v>
      </c>
    </row>
    <row r="207" spans="1:10" x14ac:dyDescent="0.25">
      <c r="A207" s="16" t="s">
        <v>269</v>
      </c>
      <c r="B207" s="22">
        <v>134103</v>
      </c>
      <c r="C207" s="17" t="s">
        <v>141</v>
      </c>
      <c r="D207" s="18">
        <v>10203.11</v>
      </c>
      <c r="E207" s="18"/>
      <c r="F207" s="19">
        <f t="shared" si="3"/>
        <v>-158637.02999998874</v>
      </c>
      <c r="G207" s="20" t="s">
        <v>90</v>
      </c>
      <c r="H207" s="21" t="s">
        <v>277</v>
      </c>
      <c r="I207" s="22">
        <v>11</v>
      </c>
      <c r="J207" s="23" t="s">
        <v>148</v>
      </c>
    </row>
    <row r="208" spans="1:10" x14ac:dyDescent="0.25">
      <c r="A208" s="16" t="s">
        <v>269</v>
      </c>
      <c r="B208" s="22">
        <v>221626</v>
      </c>
      <c r="C208" s="17" t="s">
        <v>32</v>
      </c>
      <c r="D208" s="18">
        <v>5932.97</v>
      </c>
      <c r="E208" s="18"/>
      <c r="F208" s="19">
        <f t="shared" si="3"/>
        <v>-164569.99999998874</v>
      </c>
      <c r="G208" s="20" t="s">
        <v>90</v>
      </c>
      <c r="H208" s="21" t="s">
        <v>278</v>
      </c>
      <c r="I208" s="22">
        <v>1</v>
      </c>
      <c r="J208" s="23" t="s">
        <v>31</v>
      </c>
    </row>
    <row r="209" spans="1:10" x14ac:dyDescent="0.25">
      <c r="A209" s="16" t="s">
        <v>269</v>
      </c>
      <c r="B209" s="22">
        <v>1</v>
      </c>
      <c r="C209" s="17" t="s">
        <v>166</v>
      </c>
      <c r="D209" s="18"/>
      <c r="E209" s="18">
        <v>165000</v>
      </c>
      <c r="F209" s="19">
        <f t="shared" si="3"/>
        <v>430.00000001126318</v>
      </c>
      <c r="G209" s="20" t="s">
        <v>167</v>
      </c>
      <c r="H209" s="21"/>
      <c r="I209" s="22"/>
      <c r="J209" s="23"/>
    </row>
    <row r="210" spans="1:10" x14ac:dyDescent="0.25">
      <c r="A210" s="16" t="s">
        <v>269</v>
      </c>
      <c r="B210" s="22">
        <v>372439</v>
      </c>
      <c r="C210" s="17" t="s">
        <v>39</v>
      </c>
      <c r="D210" s="18">
        <v>430</v>
      </c>
      <c r="E210" s="18"/>
      <c r="F210" s="19">
        <f t="shared" si="3"/>
        <v>1.1263182386755943E-8</v>
      </c>
      <c r="G210" s="20" t="s">
        <v>40</v>
      </c>
      <c r="H210" s="21" t="s">
        <v>279</v>
      </c>
      <c r="I210" s="22">
        <v>525431</v>
      </c>
      <c r="J210" s="23" t="s">
        <v>270</v>
      </c>
    </row>
    <row r="211" spans="1:10" x14ac:dyDescent="0.25">
      <c r="A211" s="16" t="s">
        <v>280</v>
      </c>
      <c r="B211" s="22">
        <v>115727</v>
      </c>
      <c r="C211" s="17" t="s">
        <v>141</v>
      </c>
      <c r="D211" s="18">
        <v>35.200000000000003</v>
      </c>
      <c r="E211" s="18"/>
      <c r="F211" s="19">
        <f t="shared" si="3"/>
        <v>-35.19999998873682</v>
      </c>
      <c r="G211" s="20" t="s">
        <v>120</v>
      </c>
      <c r="H211" s="21" t="s">
        <v>281</v>
      </c>
      <c r="I211" s="22">
        <v>6105</v>
      </c>
      <c r="J211" s="23" t="s">
        <v>148</v>
      </c>
    </row>
    <row r="212" spans="1:10" x14ac:dyDescent="0.25">
      <c r="A212" s="16" t="s">
        <v>280</v>
      </c>
      <c r="B212" s="22">
        <v>217089</v>
      </c>
      <c r="C212" s="17" t="s">
        <v>39</v>
      </c>
      <c r="D212" s="18">
        <v>1764.99</v>
      </c>
      <c r="E212" s="18"/>
      <c r="F212" s="19">
        <f t="shared" si="3"/>
        <v>-1800.1899999887369</v>
      </c>
      <c r="G212" s="20" t="s">
        <v>40</v>
      </c>
      <c r="H212" s="21" t="s">
        <v>282</v>
      </c>
      <c r="I212" s="22">
        <v>171709</v>
      </c>
      <c r="J212" s="23" t="s">
        <v>283</v>
      </c>
    </row>
    <row r="213" spans="1:10" x14ac:dyDescent="0.25">
      <c r="A213" s="16" t="s">
        <v>280</v>
      </c>
      <c r="B213" s="22">
        <v>216620</v>
      </c>
      <c r="C213" s="17" t="s">
        <v>39</v>
      </c>
      <c r="D213" s="18">
        <v>3391.33</v>
      </c>
      <c r="E213" s="18"/>
      <c r="F213" s="19">
        <f t="shared" si="3"/>
        <v>-5191.5199999887373</v>
      </c>
      <c r="G213" s="20" t="s">
        <v>40</v>
      </c>
      <c r="H213" s="21" t="s">
        <v>109</v>
      </c>
      <c r="I213" s="22">
        <v>189910</v>
      </c>
      <c r="J213" s="23" t="s">
        <v>270</v>
      </c>
    </row>
    <row r="214" spans="1:10" x14ac:dyDescent="0.25">
      <c r="A214" s="16" t="s">
        <v>280</v>
      </c>
      <c r="B214" s="22">
        <v>217542</v>
      </c>
      <c r="C214" s="17" t="s">
        <v>39</v>
      </c>
      <c r="D214" s="18">
        <v>1387.2</v>
      </c>
      <c r="E214" s="18"/>
      <c r="F214" s="19">
        <f t="shared" si="3"/>
        <v>-6578.7199999887371</v>
      </c>
      <c r="G214" s="20" t="s">
        <v>40</v>
      </c>
      <c r="H214" s="21" t="s">
        <v>52</v>
      </c>
      <c r="I214" s="22">
        <v>3431515</v>
      </c>
      <c r="J214" s="23" t="s">
        <v>143</v>
      </c>
    </row>
    <row r="215" spans="1:10" x14ac:dyDescent="0.25">
      <c r="A215" s="16" t="s">
        <v>280</v>
      </c>
      <c r="B215" s="22">
        <v>218066</v>
      </c>
      <c r="C215" s="17" t="s">
        <v>39</v>
      </c>
      <c r="D215" s="18">
        <v>819.33</v>
      </c>
      <c r="E215" s="18"/>
      <c r="F215" s="19">
        <f t="shared" si="3"/>
        <v>-7398.049999988737</v>
      </c>
      <c r="G215" s="20" t="s">
        <v>40</v>
      </c>
      <c r="H215" s="21" t="s">
        <v>271</v>
      </c>
      <c r="I215" s="22">
        <v>868749</v>
      </c>
      <c r="J215" s="23" t="s">
        <v>143</v>
      </c>
    </row>
    <row r="216" spans="1:10" x14ac:dyDescent="0.25">
      <c r="A216" s="16" t="s">
        <v>280</v>
      </c>
      <c r="B216" s="22">
        <v>217296</v>
      </c>
      <c r="C216" s="17" t="s">
        <v>39</v>
      </c>
      <c r="D216" s="18">
        <v>2250</v>
      </c>
      <c r="E216" s="18"/>
      <c r="F216" s="19">
        <f t="shared" si="3"/>
        <v>-9648.0499999887361</v>
      </c>
      <c r="G216" s="20" t="s">
        <v>40</v>
      </c>
      <c r="H216" s="21" t="s">
        <v>284</v>
      </c>
      <c r="I216" s="22">
        <v>314734</v>
      </c>
      <c r="J216" s="23" t="s">
        <v>143</v>
      </c>
    </row>
    <row r="217" spans="1:10" x14ac:dyDescent="0.25">
      <c r="A217" s="16" t="s">
        <v>280</v>
      </c>
      <c r="B217" s="22">
        <v>727220</v>
      </c>
      <c r="C217" s="17" t="s">
        <v>104</v>
      </c>
      <c r="D217" s="18"/>
      <c r="E217" s="18">
        <v>13477.53</v>
      </c>
      <c r="F217" s="19">
        <f t="shared" si="3"/>
        <v>3829.4800000112646</v>
      </c>
      <c r="G217" s="20" t="s">
        <v>23</v>
      </c>
      <c r="H217" s="21"/>
      <c r="I217" s="22"/>
      <c r="J217" s="23"/>
    </row>
    <row r="218" spans="1:10" x14ac:dyDescent="0.25">
      <c r="A218" s="16" t="s">
        <v>280</v>
      </c>
      <c r="B218" s="22">
        <v>217917</v>
      </c>
      <c r="C218" s="17" t="s">
        <v>39</v>
      </c>
      <c r="D218" s="18">
        <v>1006.5</v>
      </c>
      <c r="E218" s="18"/>
      <c r="F218" s="19">
        <f t="shared" si="3"/>
        <v>2822.9800000112646</v>
      </c>
      <c r="G218" s="20" t="s">
        <v>86</v>
      </c>
      <c r="H218" s="21" t="s">
        <v>285</v>
      </c>
      <c r="I218" s="22">
        <v>88105</v>
      </c>
      <c r="J218" s="23" t="s">
        <v>143</v>
      </c>
    </row>
    <row r="219" spans="1:10" x14ac:dyDescent="0.25">
      <c r="A219" s="16" t="s">
        <v>280</v>
      </c>
      <c r="B219" s="22">
        <v>218207</v>
      </c>
      <c r="C219" s="17" t="s">
        <v>39</v>
      </c>
      <c r="D219" s="18">
        <v>1630</v>
      </c>
      <c r="E219" s="18"/>
      <c r="F219" s="19">
        <f t="shared" si="3"/>
        <v>1192.9800000112646</v>
      </c>
      <c r="G219" s="20" t="s">
        <v>86</v>
      </c>
      <c r="H219" s="21" t="s">
        <v>286</v>
      </c>
      <c r="I219" s="22">
        <v>11317</v>
      </c>
      <c r="J219" s="23" t="s">
        <v>143</v>
      </c>
    </row>
    <row r="220" spans="1:10" x14ac:dyDescent="0.25">
      <c r="A220" s="16" t="s">
        <v>280</v>
      </c>
      <c r="B220" s="22">
        <v>217764</v>
      </c>
      <c r="C220" s="17" t="s">
        <v>39</v>
      </c>
      <c r="D220" s="18">
        <v>397.66</v>
      </c>
      <c r="E220" s="18"/>
      <c r="F220" s="19">
        <f t="shared" si="3"/>
        <v>795.32000001126448</v>
      </c>
      <c r="G220" s="20" t="s">
        <v>61</v>
      </c>
      <c r="H220" s="21" t="s">
        <v>62</v>
      </c>
      <c r="I220" s="22">
        <v>416</v>
      </c>
      <c r="J220" s="23" t="s">
        <v>287</v>
      </c>
    </row>
    <row r="221" spans="1:10" x14ac:dyDescent="0.25">
      <c r="A221" s="16" t="s">
        <v>280</v>
      </c>
      <c r="B221" s="22">
        <v>116091</v>
      </c>
      <c r="C221" s="17" t="s">
        <v>218</v>
      </c>
      <c r="D221" s="18"/>
      <c r="E221" s="18">
        <v>19478.25</v>
      </c>
      <c r="F221" s="19">
        <f t="shared" si="3"/>
        <v>20273.570000011263</v>
      </c>
      <c r="G221" s="20" t="s">
        <v>79</v>
      </c>
      <c r="H221" s="21"/>
      <c r="I221" s="22"/>
      <c r="J221" s="23"/>
    </row>
    <row r="222" spans="1:10" x14ac:dyDescent="0.25">
      <c r="A222" s="16" t="s">
        <v>280</v>
      </c>
      <c r="B222" s="22">
        <v>116091</v>
      </c>
      <c r="C222" s="17" t="s">
        <v>141</v>
      </c>
      <c r="D222" s="18">
        <v>19478.25</v>
      </c>
      <c r="E222" s="18"/>
      <c r="F222" s="19">
        <f t="shared" si="3"/>
        <v>795.32000001126289</v>
      </c>
      <c r="G222" s="20" t="s">
        <v>219</v>
      </c>
      <c r="H222" s="21"/>
      <c r="I222" s="22"/>
      <c r="J222" s="23"/>
    </row>
    <row r="223" spans="1:10" x14ac:dyDescent="0.25">
      <c r="A223" s="16" t="s">
        <v>280</v>
      </c>
      <c r="B223" s="22">
        <v>216759</v>
      </c>
      <c r="C223" s="17" t="s">
        <v>39</v>
      </c>
      <c r="D223" s="18">
        <v>795.32</v>
      </c>
      <c r="E223" s="18"/>
      <c r="F223" s="19">
        <f t="shared" si="3"/>
        <v>1.1262841326242778E-8</v>
      </c>
      <c r="G223" s="20" t="s">
        <v>61</v>
      </c>
      <c r="H223" s="21" t="s">
        <v>62</v>
      </c>
      <c r="I223" s="22">
        <v>490</v>
      </c>
      <c r="J223" s="23" t="s">
        <v>287</v>
      </c>
    </row>
    <row r="224" spans="1:10" x14ac:dyDescent="0.25">
      <c r="A224" s="16" t="s">
        <v>288</v>
      </c>
      <c r="B224" s="22">
        <v>124473</v>
      </c>
      <c r="C224" s="17" t="s">
        <v>218</v>
      </c>
      <c r="D224" s="18"/>
      <c r="E224" s="18">
        <v>19478.25</v>
      </c>
      <c r="F224" s="19">
        <f t="shared" si="3"/>
        <v>19478.250000011263</v>
      </c>
      <c r="G224" s="20" t="s">
        <v>79</v>
      </c>
      <c r="H224" s="21"/>
      <c r="I224" s="22"/>
      <c r="J224" s="23"/>
    </row>
    <row r="225" spans="1:10" x14ac:dyDescent="0.25">
      <c r="A225" s="16" t="s">
        <v>288</v>
      </c>
      <c r="B225" s="22">
        <v>124473</v>
      </c>
      <c r="C225" s="17" t="s">
        <v>141</v>
      </c>
      <c r="D225" s="18">
        <v>19478.25</v>
      </c>
      <c r="E225" s="18"/>
      <c r="F225" s="19">
        <f t="shared" si="3"/>
        <v>1.1263182386755943E-8</v>
      </c>
      <c r="G225" s="20" t="s">
        <v>219</v>
      </c>
      <c r="H225" s="21"/>
      <c r="I225" s="22"/>
      <c r="J225" s="23"/>
    </row>
    <row r="226" spans="1:10" x14ac:dyDescent="0.25">
      <c r="A226" s="16" t="s">
        <v>288</v>
      </c>
      <c r="B226" s="22">
        <v>125936</v>
      </c>
      <c r="C226" s="17" t="s">
        <v>39</v>
      </c>
      <c r="D226" s="18">
        <v>140.02000000000001</v>
      </c>
      <c r="E226" s="18"/>
      <c r="F226" s="19">
        <f t="shared" si="3"/>
        <v>-140.01999998873683</v>
      </c>
      <c r="G226" s="20" t="s">
        <v>40</v>
      </c>
      <c r="H226" s="21" t="s">
        <v>52</v>
      </c>
      <c r="I226" s="22">
        <v>3376313</v>
      </c>
      <c r="J226" s="23" t="s">
        <v>289</v>
      </c>
    </row>
    <row r="227" spans="1:10" x14ac:dyDescent="0.25">
      <c r="A227" s="16" t="s">
        <v>288</v>
      </c>
      <c r="B227" s="22">
        <v>126158</v>
      </c>
      <c r="C227" s="17" t="s">
        <v>39</v>
      </c>
      <c r="D227" s="18">
        <v>1103.56</v>
      </c>
      <c r="E227" s="18"/>
      <c r="F227" s="19">
        <f t="shared" si="3"/>
        <v>-1243.5799999887367</v>
      </c>
      <c r="G227" s="20" t="s">
        <v>40</v>
      </c>
      <c r="H227" s="21" t="s">
        <v>52</v>
      </c>
      <c r="I227" s="22">
        <v>3376049</v>
      </c>
      <c r="J227" s="23" t="s">
        <v>289</v>
      </c>
    </row>
    <row r="228" spans="1:10" x14ac:dyDescent="0.25">
      <c r="A228" s="16" t="s">
        <v>288</v>
      </c>
      <c r="B228" s="22">
        <v>126919</v>
      </c>
      <c r="C228" s="17" t="s">
        <v>39</v>
      </c>
      <c r="D228" s="18">
        <v>667.93</v>
      </c>
      <c r="E228" s="18"/>
      <c r="F228" s="19">
        <f t="shared" si="3"/>
        <v>-1911.5099999887366</v>
      </c>
      <c r="G228" s="20" t="s">
        <v>40</v>
      </c>
      <c r="H228" s="21" t="s">
        <v>162</v>
      </c>
      <c r="I228" s="22">
        <v>375231</v>
      </c>
      <c r="J228" s="23" t="s">
        <v>42</v>
      </c>
    </row>
    <row r="229" spans="1:10" x14ac:dyDescent="0.25">
      <c r="A229" s="16" t="s">
        <v>288</v>
      </c>
      <c r="B229" s="22">
        <v>126675</v>
      </c>
      <c r="C229" s="17" t="s">
        <v>39</v>
      </c>
      <c r="D229" s="18">
        <v>60.4</v>
      </c>
      <c r="E229" s="18"/>
      <c r="F229" s="19">
        <f t="shared" si="3"/>
        <v>-1971.9099999887367</v>
      </c>
      <c r="G229" s="20" t="s">
        <v>40</v>
      </c>
      <c r="H229" s="21" t="s">
        <v>162</v>
      </c>
      <c r="I229" s="22">
        <v>41042</v>
      </c>
      <c r="J229" s="23" t="s">
        <v>42</v>
      </c>
    </row>
    <row r="230" spans="1:10" x14ac:dyDescent="0.25">
      <c r="A230" s="16" t="s">
        <v>288</v>
      </c>
      <c r="B230" s="22">
        <v>369318</v>
      </c>
      <c r="C230" s="17" t="s">
        <v>26</v>
      </c>
      <c r="D230" s="18">
        <v>3029.75</v>
      </c>
      <c r="E230" s="18"/>
      <c r="F230" s="19">
        <f t="shared" si="3"/>
        <v>-5001.6599999887367</v>
      </c>
      <c r="G230" s="20" t="s">
        <v>116</v>
      </c>
      <c r="H230" s="21" t="s">
        <v>36</v>
      </c>
      <c r="I230" s="22" t="s">
        <v>290</v>
      </c>
      <c r="J230" s="23" t="s">
        <v>288</v>
      </c>
    </row>
    <row r="231" spans="1:10" x14ac:dyDescent="0.25">
      <c r="A231" s="16" t="s">
        <v>288</v>
      </c>
      <c r="B231" s="22">
        <v>127908</v>
      </c>
      <c r="C231" s="17" t="s">
        <v>39</v>
      </c>
      <c r="D231" s="18">
        <v>43</v>
      </c>
      <c r="E231" s="18"/>
      <c r="F231" s="19">
        <f t="shared" si="3"/>
        <v>-5044.6599999887367</v>
      </c>
      <c r="G231" s="20" t="s">
        <v>40</v>
      </c>
      <c r="H231" s="21" t="s">
        <v>271</v>
      </c>
      <c r="I231" s="22">
        <v>868890</v>
      </c>
      <c r="J231" s="23" t="s">
        <v>172</v>
      </c>
    </row>
    <row r="232" spans="1:10" x14ac:dyDescent="0.25">
      <c r="A232" s="16" t="s">
        <v>288</v>
      </c>
      <c r="B232" s="22">
        <v>116684</v>
      </c>
      <c r="C232" s="17" t="s">
        <v>141</v>
      </c>
      <c r="D232" s="18">
        <v>346.55</v>
      </c>
      <c r="E232" s="18"/>
      <c r="F232" s="19">
        <f t="shared" si="3"/>
        <v>-5391.2099999887369</v>
      </c>
      <c r="G232" s="20" t="s">
        <v>40</v>
      </c>
      <c r="H232" s="21" t="s">
        <v>291</v>
      </c>
      <c r="I232" s="22">
        <v>235886</v>
      </c>
      <c r="J232" s="23" t="s">
        <v>172</v>
      </c>
    </row>
    <row r="233" spans="1:10" x14ac:dyDescent="0.25">
      <c r="A233" s="16" t="s">
        <v>288</v>
      </c>
      <c r="B233" s="22">
        <v>127694</v>
      </c>
      <c r="C233" s="17" t="s">
        <v>39</v>
      </c>
      <c r="D233" s="18">
        <v>1182.3599999999999</v>
      </c>
      <c r="E233" s="18"/>
      <c r="F233" s="19">
        <f t="shared" si="3"/>
        <v>-6573.5699999887365</v>
      </c>
      <c r="G233" s="20" t="s">
        <v>40</v>
      </c>
      <c r="H233" s="21" t="s">
        <v>57</v>
      </c>
      <c r="I233" s="22">
        <v>348454</v>
      </c>
      <c r="J233" s="23" t="s">
        <v>172</v>
      </c>
    </row>
    <row r="234" spans="1:10" x14ac:dyDescent="0.25">
      <c r="A234" s="16" t="s">
        <v>288</v>
      </c>
      <c r="B234" s="22">
        <v>127403</v>
      </c>
      <c r="C234" s="17" t="s">
        <v>39</v>
      </c>
      <c r="D234" s="18">
        <v>2604</v>
      </c>
      <c r="E234" s="18"/>
      <c r="F234" s="19">
        <f t="shared" si="3"/>
        <v>-9177.5699999887365</v>
      </c>
      <c r="G234" s="20" t="s">
        <v>40</v>
      </c>
      <c r="H234" s="21" t="s">
        <v>282</v>
      </c>
      <c r="I234" s="22">
        <v>182001</v>
      </c>
      <c r="J234" s="23" t="s">
        <v>172</v>
      </c>
    </row>
    <row r="235" spans="1:10" x14ac:dyDescent="0.25">
      <c r="A235" s="16" t="s">
        <v>288</v>
      </c>
      <c r="B235" s="22">
        <v>127155</v>
      </c>
      <c r="C235" s="17" t="s">
        <v>39</v>
      </c>
      <c r="D235" s="18">
        <v>632.70000000000005</v>
      </c>
      <c r="E235" s="18"/>
      <c r="F235" s="19">
        <f t="shared" si="3"/>
        <v>-9810.2699999887373</v>
      </c>
      <c r="G235" s="20" t="s">
        <v>40</v>
      </c>
      <c r="H235" s="21" t="s">
        <v>292</v>
      </c>
      <c r="I235" s="22">
        <v>53021</v>
      </c>
      <c r="J235" s="23" t="s">
        <v>172</v>
      </c>
    </row>
    <row r="236" spans="1:10" x14ac:dyDescent="0.25">
      <c r="A236" s="16" t="s">
        <v>288</v>
      </c>
      <c r="B236" s="22">
        <v>727220</v>
      </c>
      <c r="C236" s="17" t="s">
        <v>104</v>
      </c>
      <c r="D236" s="18"/>
      <c r="E236" s="18">
        <v>10497.84</v>
      </c>
      <c r="F236" s="19">
        <f t="shared" si="3"/>
        <v>687.57000001126289</v>
      </c>
      <c r="G236" s="20" t="s">
        <v>23</v>
      </c>
      <c r="H236" s="21"/>
      <c r="I236" s="22"/>
      <c r="J236" s="23"/>
    </row>
    <row r="237" spans="1:10" x14ac:dyDescent="0.25">
      <c r="A237" s="16" t="s">
        <v>288</v>
      </c>
      <c r="B237" s="22">
        <v>128213</v>
      </c>
      <c r="C237" s="17" t="s">
        <v>39</v>
      </c>
      <c r="D237" s="18">
        <v>687.57</v>
      </c>
      <c r="E237" s="18"/>
      <c r="F237" s="19">
        <f t="shared" si="3"/>
        <v>1.1262841326242778E-8</v>
      </c>
      <c r="G237" s="20" t="s">
        <v>40</v>
      </c>
      <c r="H237" s="21" t="s">
        <v>150</v>
      </c>
      <c r="I237" s="22">
        <v>423283</v>
      </c>
      <c r="J237" s="23" t="s">
        <v>42</v>
      </c>
    </row>
    <row r="238" spans="1:10" x14ac:dyDescent="0.25">
      <c r="A238" s="16" t="s">
        <v>293</v>
      </c>
      <c r="B238" s="22">
        <v>346606</v>
      </c>
      <c r="C238" s="17" t="s">
        <v>39</v>
      </c>
      <c r="D238" s="18">
        <v>283.79000000000002</v>
      </c>
      <c r="E238" s="18"/>
      <c r="F238" s="19">
        <f t="shared" si="3"/>
        <v>-283.78999998873718</v>
      </c>
      <c r="G238" s="20" t="s">
        <v>40</v>
      </c>
      <c r="H238" s="21" t="s">
        <v>150</v>
      </c>
      <c r="I238" s="22">
        <v>643524</v>
      </c>
      <c r="J238" s="23" t="s">
        <v>45</v>
      </c>
    </row>
    <row r="239" spans="1:10" x14ac:dyDescent="0.25">
      <c r="A239" s="16" t="s">
        <v>293</v>
      </c>
      <c r="B239" s="22">
        <v>345794</v>
      </c>
      <c r="C239" s="17" t="s">
        <v>39</v>
      </c>
      <c r="D239" s="18">
        <v>2940</v>
      </c>
      <c r="E239" s="18"/>
      <c r="F239" s="19">
        <f t="shared" si="3"/>
        <v>-3223.7899999887372</v>
      </c>
      <c r="G239" s="20" t="s">
        <v>40</v>
      </c>
      <c r="H239" s="21" t="s">
        <v>164</v>
      </c>
      <c r="I239" s="22">
        <v>261394</v>
      </c>
      <c r="J239" s="23" t="s">
        <v>45</v>
      </c>
    </row>
    <row r="240" spans="1:10" x14ac:dyDescent="0.25">
      <c r="A240" s="16" t="s">
        <v>293</v>
      </c>
      <c r="B240" s="22">
        <v>346845</v>
      </c>
      <c r="C240" s="17" t="s">
        <v>39</v>
      </c>
      <c r="D240" s="18">
        <v>397.66</v>
      </c>
      <c r="E240" s="18"/>
      <c r="F240" s="19">
        <f t="shared" si="3"/>
        <v>-3621.4499999887371</v>
      </c>
      <c r="G240" s="20" t="s">
        <v>61</v>
      </c>
      <c r="H240" s="21" t="s">
        <v>62</v>
      </c>
      <c r="I240" s="22">
        <v>426</v>
      </c>
      <c r="J240" s="23" t="s">
        <v>294</v>
      </c>
    </row>
    <row r="241" spans="1:10" x14ac:dyDescent="0.25">
      <c r="A241" s="16" t="s">
        <v>293</v>
      </c>
      <c r="B241" s="22">
        <v>727220</v>
      </c>
      <c r="C241" s="17" t="s">
        <v>104</v>
      </c>
      <c r="D241" s="18"/>
      <c r="E241" s="18">
        <v>28559.64</v>
      </c>
      <c r="F241" s="19">
        <f t="shared" si="3"/>
        <v>24938.190000011262</v>
      </c>
      <c r="G241" s="20" t="s">
        <v>23</v>
      </c>
      <c r="H241" s="21"/>
      <c r="I241" s="22"/>
      <c r="J241" s="23"/>
    </row>
    <row r="242" spans="1:10" x14ac:dyDescent="0.25">
      <c r="A242" s="16" t="s">
        <v>293</v>
      </c>
      <c r="B242" s="22">
        <v>346303</v>
      </c>
      <c r="C242" s="17" t="s">
        <v>39</v>
      </c>
      <c r="D242" s="18">
        <v>449</v>
      </c>
      <c r="E242" s="18"/>
      <c r="F242" s="19">
        <f t="shared" si="3"/>
        <v>24489.190000011262</v>
      </c>
      <c r="G242" s="20" t="s">
        <v>82</v>
      </c>
      <c r="H242" s="21" t="s">
        <v>295</v>
      </c>
      <c r="I242" s="22">
        <v>255079</v>
      </c>
      <c r="J242" s="23" t="s">
        <v>287</v>
      </c>
    </row>
    <row r="243" spans="1:10" x14ac:dyDescent="0.25">
      <c r="A243" s="16" t="s">
        <v>293</v>
      </c>
      <c r="B243" s="22">
        <v>346094</v>
      </c>
      <c r="C243" s="17" t="s">
        <v>39</v>
      </c>
      <c r="D243" s="18">
        <v>188.52</v>
      </c>
      <c r="E243" s="18"/>
      <c r="F243" s="19">
        <f t="shared" si="3"/>
        <v>24300.670000011261</v>
      </c>
      <c r="G243" s="20" t="s">
        <v>40</v>
      </c>
      <c r="H243" s="21" t="s">
        <v>296</v>
      </c>
      <c r="I243" s="22">
        <v>14804</v>
      </c>
      <c r="J243" s="23" t="s">
        <v>287</v>
      </c>
    </row>
    <row r="244" spans="1:10" x14ac:dyDescent="0.25">
      <c r="A244" s="16" t="s">
        <v>293</v>
      </c>
      <c r="B244" s="22">
        <v>975565</v>
      </c>
      <c r="C244" s="17" t="s">
        <v>297</v>
      </c>
      <c r="D244" s="18">
        <v>4594.5200000000004</v>
      </c>
      <c r="E244" s="18"/>
      <c r="F244" s="19">
        <f t="shared" si="3"/>
        <v>19706.150000011261</v>
      </c>
      <c r="G244" s="20" t="s">
        <v>75</v>
      </c>
      <c r="H244" s="21" t="s">
        <v>298</v>
      </c>
      <c r="I244" s="22">
        <v>16144055</v>
      </c>
      <c r="J244" s="23" t="s">
        <v>31</v>
      </c>
    </row>
    <row r="245" spans="1:10" x14ac:dyDescent="0.25">
      <c r="A245" s="16" t="s">
        <v>293</v>
      </c>
      <c r="B245" s="22">
        <v>251359</v>
      </c>
      <c r="C245" s="17" t="s">
        <v>32</v>
      </c>
      <c r="D245" s="18">
        <v>19478.25</v>
      </c>
      <c r="E245" s="18"/>
      <c r="F245" s="19">
        <f t="shared" si="3"/>
        <v>227.900000011261</v>
      </c>
      <c r="G245" s="20" t="s">
        <v>90</v>
      </c>
      <c r="H245" s="21" t="s">
        <v>299</v>
      </c>
      <c r="I245" s="22">
        <v>5</v>
      </c>
      <c r="J245" s="23" t="s">
        <v>222</v>
      </c>
    </row>
    <row r="246" spans="1:10" x14ac:dyDescent="0.25">
      <c r="A246" s="16" t="s">
        <v>293</v>
      </c>
      <c r="B246" s="22">
        <v>348054</v>
      </c>
      <c r="C246" s="17" t="s">
        <v>39</v>
      </c>
      <c r="D246" s="18">
        <v>188</v>
      </c>
      <c r="E246" s="18"/>
      <c r="F246" s="19">
        <f t="shared" si="3"/>
        <v>39.900000011261</v>
      </c>
      <c r="G246" s="20" t="s">
        <v>86</v>
      </c>
      <c r="H246" s="21" t="s">
        <v>300</v>
      </c>
      <c r="I246" s="22">
        <v>637687</v>
      </c>
      <c r="J246" s="23" t="s">
        <v>287</v>
      </c>
    </row>
    <row r="247" spans="1:10" x14ac:dyDescent="0.25">
      <c r="A247" s="16" t="s">
        <v>293</v>
      </c>
      <c r="B247" s="22">
        <v>348054</v>
      </c>
      <c r="C247" s="17" t="s">
        <v>39</v>
      </c>
      <c r="D247" s="18">
        <v>39.9</v>
      </c>
      <c r="E247" s="18"/>
      <c r="F247" s="19">
        <f t="shared" si="3"/>
        <v>1.126100102055716E-8</v>
      </c>
      <c r="G247" s="20" t="s">
        <v>86</v>
      </c>
      <c r="H247" s="21" t="s">
        <v>300</v>
      </c>
      <c r="I247" s="22">
        <v>637731</v>
      </c>
      <c r="J247" s="23" t="s">
        <v>287</v>
      </c>
    </row>
    <row r="248" spans="1:10" x14ac:dyDescent="0.25">
      <c r="A248" s="16" t="s">
        <v>301</v>
      </c>
      <c r="B248" s="22">
        <v>318959</v>
      </c>
      <c r="C248" s="17" t="s">
        <v>39</v>
      </c>
      <c r="D248" s="18">
        <v>466.76</v>
      </c>
      <c r="E248" s="18"/>
      <c r="F248" s="19">
        <f t="shared" si="3"/>
        <v>-466.75999998873897</v>
      </c>
      <c r="G248" s="20" t="s">
        <v>40</v>
      </c>
      <c r="H248" s="21" t="s">
        <v>52</v>
      </c>
      <c r="I248" s="22">
        <v>3377758</v>
      </c>
      <c r="J248" s="23" t="s">
        <v>302</v>
      </c>
    </row>
    <row r="249" spans="1:10" x14ac:dyDescent="0.25">
      <c r="A249" s="16" t="s">
        <v>301</v>
      </c>
      <c r="B249" s="22">
        <v>727220</v>
      </c>
      <c r="C249" s="17" t="s">
        <v>104</v>
      </c>
      <c r="D249" s="18"/>
      <c r="E249" s="18">
        <v>23004.95</v>
      </c>
      <c r="F249" s="19">
        <f t="shared" si="3"/>
        <v>22538.190000011262</v>
      </c>
      <c r="G249" s="20" t="s">
        <v>23</v>
      </c>
      <c r="H249" s="21"/>
      <c r="I249" s="22"/>
      <c r="J249" s="23"/>
    </row>
    <row r="250" spans="1:10" x14ac:dyDescent="0.25">
      <c r="A250" s="16" t="s">
        <v>301</v>
      </c>
      <c r="B250" s="22">
        <v>317041</v>
      </c>
      <c r="C250" s="17" t="s">
        <v>39</v>
      </c>
      <c r="D250" s="18">
        <v>2339.61</v>
      </c>
      <c r="E250" s="18"/>
      <c r="F250" s="19">
        <f t="shared" si="3"/>
        <v>20198.580000011261</v>
      </c>
      <c r="G250" s="20" t="s">
        <v>40</v>
      </c>
      <c r="H250" s="21" t="s">
        <v>46</v>
      </c>
      <c r="I250" s="22">
        <v>312029</v>
      </c>
      <c r="J250" s="23" t="s">
        <v>42</v>
      </c>
    </row>
    <row r="251" spans="1:10" x14ac:dyDescent="0.25">
      <c r="A251" s="16" t="s">
        <v>301</v>
      </c>
      <c r="B251" s="22">
        <v>320550</v>
      </c>
      <c r="C251" s="17" t="s">
        <v>39</v>
      </c>
      <c r="D251" s="18">
        <v>1381.26</v>
      </c>
      <c r="E251" s="18"/>
      <c r="F251" s="19">
        <f t="shared" si="3"/>
        <v>18817.320000011263</v>
      </c>
      <c r="G251" s="20" t="s">
        <v>40</v>
      </c>
      <c r="H251" s="21" t="s">
        <v>41</v>
      </c>
      <c r="I251" s="22">
        <v>462669</v>
      </c>
      <c r="J251" s="23" t="s">
        <v>42</v>
      </c>
    </row>
    <row r="252" spans="1:10" x14ac:dyDescent="0.25">
      <c r="A252" s="16" t="s">
        <v>301</v>
      </c>
      <c r="B252" s="22">
        <v>321068</v>
      </c>
      <c r="C252" s="17" t="s">
        <v>39</v>
      </c>
      <c r="D252" s="18">
        <v>945.12</v>
      </c>
      <c r="E252" s="18"/>
      <c r="F252" s="19">
        <f t="shared" si="3"/>
        <v>17872.200000011264</v>
      </c>
      <c r="G252" s="20" t="s">
        <v>40</v>
      </c>
      <c r="H252" s="21" t="s">
        <v>56</v>
      </c>
      <c r="I252" s="22">
        <v>424090</v>
      </c>
      <c r="J252" s="23" t="s">
        <v>45</v>
      </c>
    </row>
    <row r="253" spans="1:10" x14ac:dyDescent="0.25">
      <c r="A253" s="16" t="s">
        <v>301</v>
      </c>
      <c r="B253" s="22">
        <v>380618</v>
      </c>
      <c r="C253" s="17" t="s">
        <v>39</v>
      </c>
      <c r="D253" s="18">
        <v>2400</v>
      </c>
      <c r="E253" s="18"/>
      <c r="F253" s="19">
        <f t="shared" si="3"/>
        <v>15472.200000011264</v>
      </c>
      <c r="G253" s="20" t="s">
        <v>40</v>
      </c>
      <c r="H253" s="21" t="s">
        <v>303</v>
      </c>
      <c r="I253" s="22">
        <v>4924</v>
      </c>
      <c r="J253" s="23" t="s">
        <v>287</v>
      </c>
    </row>
    <row r="254" spans="1:10" x14ac:dyDescent="0.25">
      <c r="A254" s="16" t="s">
        <v>301</v>
      </c>
      <c r="B254" s="22">
        <v>379535</v>
      </c>
      <c r="C254" s="17" t="s">
        <v>39</v>
      </c>
      <c r="D254" s="18">
        <v>882.2</v>
      </c>
      <c r="E254" s="18"/>
      <c r="F254" s="19">
        <f t="shared" si="3"/>
        <v>14590.000000011263</v>
      </c>
      <c r="G254" s="20" t="s">
        <v>61</v>
      </c>
      <c r="H254" s="21" t="s">
        <v>62</v>
      </c>
      <c r="I254" s="22">
        <v>9229</v>
      </c>
      <c r="J254" s="23" t="s">
        <v>161</v>
      </c>
    </row>
    <row r="255" spans="1:10" x14ac:dyDescent="0.25">
      <c r="A255" s="16" t="s">
        <v>301</v>
      </c>
      <c r="B255" s="22">
        <v>322735</v>
      </c>
      <c r="C255" s="17" t="s">
        <v>39</v>
      </c>
      <c r="D255" s="18">
        <v>164.7</v>
      </c>
      <c r="E255" s="18"/>
      <c r="F255" s="19">
        <f t="shared" si="3"/>
        <v>14425.300000011262</v>
      </c>
      <c r="G255" s="20" t="s">
        <v>120</v>
      </c>
      <c r="H255" s="21" t="s">
        <v>304</v>
      </c>
      <c r="I255" s="22">
        <v>234158</v>
      </c>
      <c r="J255" s="23" t="s">
        <v>103</v>
      </c>
    </row>
    <row r="256" spans="1:10" x14ac:dyDescent="0.25">
      <c r="A256" s="16" t="s">
        <v>301</v>
      </c>
      <c r="B256" s="22">
        <v>381028</v>
      </c>
      <c r="C256" s="17" t="s">
        <v>39</v>
      </c>
      <c r="D256" s="18">
        <v>221.6</v>
      </c>
      <c r="E256" s="18"/>
      <c r="F256" s="19">
        <f t="shared" si="3"/>
        <v>14203.700000011262</v>
      </c>
      <c r="G256" s="20" t="s">
        <v>305</v>
      </c>
      <c r="H256" s="21" t="s">
        <v>303</v>
      </c>
      <c r="I256" s="22">
        <v>4925</v>
      </c>
      <c r="J256" s="23" t="s">
        <v>287</v>
      </c>
    </row>
    <row r="257" spans="1:10" x14ac:dyDescent="0.25">
      <c r="A257" s="16" t="s">
        <v>301</v>
      </c>
      <c r="B257" s="22">
        <v>379907</v>
      </c>
      <c r="C257" s="17" t="s">
        <v>39</v>
      </c>
      <c r="D257" s="18">
        <v>1136.9000000000001</v>
      </c>
      <c r="E257" s="18"/>
      <c r="F257" s="19">
        <f t="shared" si="3"/>
        <v>13066.800000011262</v>
      </c>
      <c r="G257" s="20" t="s">
        <v>61</v>
      </c>
      <c r="H257" s="21" t="s">
        <v>62</v>
      </c>
      <c r="I257" s="22">
        <v>9226</v>
      </c>
      <c r="J257" s="23" t="s">
        <v>161</v>
      </c>
    </row>
    <row r="258" spans="1:10" x14ac:dyDescent="0.25">
      <c r="A258" s="16" t="s">
        <v>301</v>
      </c>
      <c r="B258" s="22">
        <v>380256</v>
      </c>
      <c r="C258" s="17" t="s">
        <v>39</v>
      </c>
      <c r="D258" s="18">
        <v>1180.56</v>
      </c>
      <c r="E258" s="18"/>
      <c r="F258" s="19">
        <f t="shared" si="3"/>
        <v>11886.240000011263</v>
      </c>
      <c r="G258" s="20" t="s">
        <v>61</v>
      </c>
      <c r="H258" s="21" t="s">
        <v>62</v>
      </c>
      <c r="I258" s="22">
        <v>517</v>
      </c>
      <c r="J258" s="23" t="s">
        <v>161</v>
      </c>
    </row>
    <row r="259" spans="1:10" x14ac:dyDescent="0.25">
      <c r="A259" s="16" t="s">
        <v>301</v>
      </c>
      <c r="B259" s="22">
        <v>309173</v>
      </c>
      <c r="C259" s="17" t="s">
        <v>39</v>
      </c>
      <c r="D259" s="18">
        <v>1068.68</v>
      </c>
      <c r="E259" s="18"/>
      <c r="F259" s="19">
        <f t="shared" si="3"/>
        <v>10817.560000011263</v>
      </c>
      <c r="G259" s="20" t="s">
        <v>306</v>
      </c>
      <c r="H259" s="21" t="s">
        <v>307</v>
      </c>
      <c r="I259" s="22">
        <v>21</v>
      </c>
      <c r="J259" s="23" t="s">
        <v>294</v>
      </c>
    </row>
    <row r="260" spans="1:10" x14ac:dyDescent="0.25">
      <c r="A260" s="16" t="s">
        <v>301</v>
      </c>
      <c r="B260" s="22">
        <v>112565</v>
      </c>
      <c r="C260" s="17" t="s">
        <v>141</v>
      </c>
      <c r="D260" s="18">
        <v>661.5</v>
      </c>
      <c r="E260" s="18"/>
      <c r="F260" s="19">
        <f t="shared" si="3"/>
        <v>10156.060000011263</v>
      </c>
      <c r="G260" s="20" t="s">
        <v>308</v>
      </c>
      <c r="H260" s="21" t="s">
        <v>309</v>
      </c>
      <c r="I260" s="22" t="s">
        <v>310</v>
      </c>
      <c r="J260" s="23" t="s">
        <v>288</v>
      </c>
    </row>
    <row r="261" spans="1:10" x14ac:dyDescent="0.25">
      <c r="A261" s="16" t="s">
        <v>301</v>
      </c>
      <c r="B261" s="22">
        <v>112457</v>
      </c>
      <c r="C261" s="17" t="s">
        <v>141</v>
      </c>
      <c r="D261" s="18">
        <v>477</v>
      </c>
      <c r="E261" s="18"/>
      <c r="F261" s="19">
        <f t="shared" si="3"/>
        <v>9679.0600000112627</v>
      </c>
      <c r="G261" s="20" t="s">
        <v>308</v>
      </c>
      <c r="H261" s="21" t="s">
        <v>309</v>
      </c>
      <c r="I261" s="22" t="s">
        <v>311</v>
      </c>
      <c r="J261" s="23" t="s">
        <v>288</v>
      </c>
    </row>
    <row r="262" spans="1:10" x14ac:dyDescent="0.25">
      <c r="A262" s="16" t="s">
        <v>301</v>
      </c>
      <c r="B262" s="22">
        <v>112664</v>
      </c>
      <c r="C262" s="17" t="s">
        <v>218</v>
      </c>
      <c r="D262" s="18"/>
      <c r="E262" s="18">
        <v>258.85000000000002</v>
      </c>
      <c r="F262" s="19">
        <f t="shared" si="3"/>
        <v>9937.910000011263</v>
      </c>
      <c r="G262" s="20" t="s">
        <v>79</v>
      </c>
      <c r="H262" s="21"/>
      <c r="I262" s="22"/>
      <c r="J262" s="23"/>
    </row>
    <row r="263" spans="1:10" x14ac:dyDescent="0.25">
      <c r="A263" s="16" t="s">
        <v>301</v>
      </c>
      <c r="B263" s="22">
        <v>381406</v>
      </c>
      <c r="C263" s="17" t="s">
        <v>39</v>
      </c>
      <c r="D263" s="18">
        <v>258.85000000000002</v>
      </c>
      <c r="E263" s="18"/>
      <c r="F263" s="19">
        <f t="shared" si="3"/>
        <v>9679.0600000112627</v>
      </c>
      <c r="G263" s="20" t="s">
        <v>219</v>
      </c>
      <c r="H263" s="21"/>
      <c r="I263" s="22"/>
      <c r="J263" s="23"/>
    </row>
    <row r="264" spans="1:10" x14ac:dyDescent="0.25">
      <c r="A264" s="16" t="s">
        <v>301</v>
      </c>
      <c r="B264" s="22">
        <v>112664</v>
      </c>
      <c r="C264" s="17" t="s">
        <v>141</v>
      </c>
      <c r="D264" s="18">
        <v>258.85000000000002</v>
      </c>
      <c r="E264" s="18"/>
      <c r="F264" s="19">
        <f t="shared" si="3"/>
        <v>9420.2100000112623</v>
      </c>
      <c r="G264" s="20" t="s">
        <v>308</v>
      </c>
      <c r="H264" s="21" t="s">
        <v>312</v>
      </c>
      <c r="I264" s="22" t="s">
        <v>313</v>
      </c>
      <c r="J264" s="23" t="s">
        <v>288</v>
      </c>
    </row>
    <row r="265" spans="1:10" x14ac:dyDescent="0.25">
      <c r="A265" s="16" t="s">
        <v>301</v>
      </c>
      <c r="B265" s="22">
        <v>321632</v>
      </c>
      <c r="C265" s="17" t="s">
        <v>39</v>
      </c>
      <c r="D265" s="18">
        <v>9420.2099999999991</v>
      </c>
      <c r="E265" s="18"/>
      <c r="F265" s="19">
        <f t="shared" si="3"/>
        <v>1.1263182386755943E-8</v>
      </c>
      <c r="G265" s="20" t="s">
        <v>40</v>
      </c>
      <c r="H265" s="21" t="s">
        <v>44</v>
      </c>
      <c r="I265" s="22">
        <v>14257</v>
      </c>
      <c r="J265" s="23" t="s">
        <v>45</v>
      </c>
    </row>
    <row r="266" spans="1:10" x14ac:dyDescent="0.25">
      <c r="A266" s="16" t="s">
        <v>68</v>
      </c>
      <c r="B266" s="22">
        <v>727220</v>
      </c>
      <c r="C266" s="17" t="s">
        <v>104</v>
      </c>
      <c r="D266" s="18"/>
      <c r="E266" s="18">
        <v>2290.89</v>
      </c>
      <c r="F266" s="19">
        <f t="shared" ref="F266:F273" si="4">F265-D266+E266</f>
        <v>2290.8900000112631</v>
      </c>
      <c r="G266" s="20" t="s">
        <v>23</v>
      </c>
      <c r="H266" s="21"/>
      <c r="I266" s="22"/>
      <c r="J266" s="23"/>
    </row>
    <row r="267" spans="1:10" x14ac:dyDescent="0.25">
      <c r="A267" s="16" t="s">
        <v>68</v>
      </c>
      <c r="B267" s="22">
        <v>279482</v>
      </c>
      <c r="C267" s="17" t="s">
        <v>39</v>
      </c>
      <c r="D267" s="18">
        <v>1700</v>
      </c>
      <c r="E267" s="18"/>
      <c r="F267" s="19">
        <f t="shared" si="4"/>
        <v>590.89000001126306</v>
      </c>
      <c r="G267" s="20" t="s">
        <v>82</v>
      </c>
      <c r="H267" s="21" t="s">
        <v>314</v>
      </c>
      <c r="I267" s="22">
        <v>2339</v>
      </c>
      <c r="J267" s="23" t="s">
        <v>100</v>
      </c>
    </row>
    <row r="268" spans="1:10" x14ac:dyDescent="0.25">
      <c r="A268" s="16" t="s">
        <v>68</v>
      </c>
      <c r="B268" s="22">
        <v>111021</v>
      </c>
      <c r="C268" s="17" t="s">
        <v>141</v>
      </c>
      <c r="D268" s="18">
        <v>258.85000000000002</v>
      </c>
      <c r="E268" s="18"/>
      <c r="F268" s="19">
        <f t="shared" si="4"/>
        <v>332.04000001126303</v>
      </c>
      <c r="G268" s="20" t="s">
        <v>308</v>
      </c>
      <c r="H268" s="21" t="s">
        <v>315</v>
      </c>
      <c r="I268" s="22" t="s">
        <v>316</v>
      </c>
      <c r="J268" s="23" t="s">
        <v>288</v>
      </c>
    </row>
    <row r="269" spans="1:10" x14ac:dyDescent="0.25">
      <c r="A269" s="16" t="s">
        <v>68</v>
      </c>
      <c r="B269" s="22">
        <v>279233</v>
      </c>
      <c r="C269" s="17" t="s">
        <v>39</v>
      </c>
      <c r="D269" s="18">
        <v>332.04</v>
      </c>
      <c r="E269" s="18"/>
      <c r="F269" s="19">
        <f t="shared" si="4"/>
        <v>1.1263011856499361E-8</v>
      </c>
      <c r="G269" s="20" t="s">
        <v>122</v>
      </c>
      <c r="H269" s="21" t="s">
        <v>317</v>
      </c>
      <c r="I269" s="22">
        <v>3044666</v>
      </c>
      <c r="J269" s="23" t="s">
        <v>31</v>
      </c>
    </row>
    <row r="270" spans="1:10" x14ac:dyDescent="0.25">
      <c r="A270" s="16" t="s">
        <v>318</v>
      </c>
      <c r="B270" s="22">
        <v>727220</v>
      </c>
      <c r="C270" s="17" t="s">
        <v>104</v>
      </c>
      <c r="D270" s="18"/>
      <c r="E270" s="18">
        <v>1370.08</v>
      </c>
      <c r="F270" s="19">
        <f t="shared" si="4"/>
        <v>1370.0800000112629</v>
      </c>
      <c r="G270" s="20" t="s">
        <v>23</v>
      </c>
      <c r="H270" s="21"/>
      <c r="I270" s="22"/>
      <c r="J270" s="23"/>
    </row>
    <row r="271" spans="1:10" x14ac:dyDescent="0.25">
      <c r="A271" s="16" t="s">
        <v>318</v>
      </c>
      <c r="B271" s="22">
        <v>415038</v>
      </c>
      <c r="C271" s="17" t="s">
        <v>39</v>
      </c>
      <c r="D271" s="18">
        <v>1859.06</v>
      </c>
      <c r="E271" s="18"/>
      <c r="F271" s="19">
        <f t="shared" si="4"/>
        <v>-488.97999998873706</v>
      </c>
      <c r="G271" s="20" t="s">
        <v>92</v>
      </c>
      <c r="H271" s="21" t="s">
        <v>319</v>
      </c>
      <c r="I271" s="22">
        <v>11060</v>
      </c>
      <c r="J271" s="23" t="s">
        <v>148</v>
      </c>
    </row>
    <row r="272" spans="1:10" ht="34.5" customHeight="1" x14ac:dyDescent="0.25">
      <c r="A272" s="16" t="s">
        <v>318</v>
      </c>
      <c r="B272" s="22">
        <v>369318</v>
      </c>
      <c r="C272" s="17" t="s">
        <v>26</v>
      </c>
      <c r="D272" s="18">
        <v>275511.02</v>
      </c>
      <c r="E272" s="18"/>
      <c r="F272" s="19">
        <f t="shared" si="4"/>
        <v>-275999.99999998877</v>
      </c>
      <c r="G272" s="20" t="s">
        <v>77</v>
      </c>
      <c r="H272" s="21" t="s">
        <v>320</v>
      </c>
      <c r="I272" s="22" t="s">
        <v>321</v>
      </c>
      <c r="J272" s="23" t="s">
        <v>318</v>
      </c>
    </row>
    <row r="273" spans="1:10" x14ac:dyDescent="0.25">
      <c r="A273" s="16" t="s">
        <v>318</v>
      </c>
      <c r="B273" s="22">
        <v>300827</v>
      </c>
      <c r="C273" s="17" t="s">
        <v>24</v>
      </c>
      <c r="D273" s="18"/>
      <c r="E273" s="18">
        <v>276000</v>
      </c>
      <c r="F273" s="19">
        <f t="shared" si="4"/>
        <v>1.123407855629921E-8</v>
      </c>
      <c r="G273" s="20" t="s">
        <v>17</v>
      </c>
      <c r="H273" s="21"/>
      <c r="I273" s="22"/>
      <c r="J273" s="23"/>
    </row>
    <row r="274" spans="1:10" x14ac:dyDescent="0.25">
      <c r="A274" s="16"/>
      <c r="B274" s="22"/>
      <c r="C274" s="17"/>
      <c r="D274" s="18"/>
      <c r="E274" s="18"/>
      <c r="F274" s="19"/>
      <c r="G274" s="20"/>
      <c r="H274" s="21"/>
      <c r="I274" s="22"/>
      <c r="J274" s="23"/>
    </row>
    <row r="275" spans="1:10" ht="15.75" thickBot="1" x14ac:dyDescent="0.3">
      <c r="A275" s="24" t="s">
        <v>70</v>
      </c>
      <c r="B275" s="25"/>
      <c r="C275" s="26"/>
      <c r="D275" s="27">
        <f>SUM(D10:D274)</f>
        <v>1357222.1500000004</v>
      </c>
      <c r="E275" s="27">
        <f>SUM(E10:E274)</f>
        <v>1357222.15</v>
      </c>
      <c r="F275" s="28">
        <f>F9-D275+E275</f>
        <v>1.0710209608078003E-8</v>
      </c>
      <c r="G275" s="29"/>
      <c r="H275" s="30"/>
      <c r="I275" s="31"/>
      <c r="J275" s="82"/>
    </row>
    <row r="276" spans="1:10" x14ac:dyDescent="0.25">
      <c r="A276" s="33" t="s">
        <v>71</v>
      </c>
      <c r="B276" s="6"/>
      <c r="C276" s="6"/>
      <c r="D276" s="7"/>
      <c r="E276" s="6"/>
      <c r="F276" s="6"/>
      <c r="G276" s="6"/>
      <c r="H276" s="6"/>
      <c r="I276" s="81"/>
      <c r="J276" s="8"/>
    </row>
    <row r="277" spans="1:10" x14ac:dyDescent="0.25">
      <c r="A277" s="33"/>
      <c r="B277" s="6"/>
      <c r="C277" s="6"/>
      <c r="D277" s="7"/>
      <c r="E277" s="6"/>
      <c r="F277" s="6"/>
      <c r="G277" s="6"/>
      <c r="H277" s="6"/>
      <c r="I277" s="81"/>
      <c r="J277" s="8"/>
    </row>
    <row r="278" spans="1:10" x14ac:dyDescent="0.25">
      <c r="A278" s="33"/>
      <c r="B278" s="6"/>
      <c r="C278" s="6"/>
      <c r="D278" s="7"/>
      <c r="E278" s="6"/>
      <c r="F278" s="6"/>
      <c r="G278" s="6"/>
      <c r="H278" s="6"/>
      <c r="I278" s="81"/>
      <c r="J278" s="8"/>
    </row>
    <row r="280" spans="1:10" ht="25.5" x14ac:dyDescent="0.25">
      <c r="C280" s="1" t="s">
        <v>0</v>
      </c>
      <c r="D280" s="1"/>
      <c r="E280" s="1"/>
      <c r="F280" s="1"/>
      <c r="G280" s="1"/>
      <c r="H280" s="1"/>
      <c r="I280" s="1"/>
      <c r="J280" s="1"/>
    </row>
    <row r="282" spans="1:10" ht="18.75" x14ac:dyDescent="0.3">
      <c r="A282" s="4" t="s">
        <v>322</v>
      </c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6"/>
      <c r="B283" s="6"/>
      <c r="C283" s="6"/>
      <c r="D283" s="7"/>
      <c r="E283" s="6"/>
      <c r="F283" s="6"/>
      <c r="G283" s="6"/>
      <c r="H283" s="6"/>
      <c r="I283" s="81"/>
      <c r="J283" s="8"/>
    </row>
    <row r="284" spans="1:10" x14ac:dyDescent="0.25">
      <c r="A284" s="34" t="s">
        <v>73</v>
      </c>
      <c r="B284" s="35"/>
      <c r="C284" s="35"/>
      <c r="D284" s="35"/>
      <c r="E284" s="36"/>
      <c r="F284" s="6"/>
      <c r="G284" s="37" t="s">
        <v>74</v>
      </c>
      <c r="H284" s="37"/>
      <c r="I284" s="37"/>
      <c r="J284" s="8"/>
    </row>
    <row r="285" spans="1:10" x14ac:dyDescent="0.25">
      <c r="A285" s="43" t="s">
        <v>75</v>
      </c>
      <c r="B285" s="39"/>
      <c r="C285" s="39"/>
      <c r="D285" s="40"/>
      <c r="E285" s="41">
        <f t="shared" ref="E285:E341" si="5">SUMIF($G$8:$G$274,A285,$D$8:$D$274)</f>
        <v>4594.5200000000004</v>
      </c>
      <c r="F285" s="6"/>
      <c r="G285" s="38" t="s">
        <v>23</v>
      </c>
      <c r="H285" s="39"/>
      <c r="I285" s="71">
        <f>SUMIF($G$8:$G$274,G285,$E$8:$E$274)</f>
        <v>364925.90000000008</v>
      </c>
      <c r="J285" s="8"/>
    </row>
    <row r="286" spans="1:10" x14ac:dyDescent="0.25">
      <c r="A286" s="43" t="s">
        <v>122</v>
      </c>
      <c r="B286" s="39"/>
      <c r="C286" s="39"/>
      <c r="D286" s="40"/>
      <c r="E286" s="41">
        <f t="shared" si="5"/>
        <v>1382.78</v>
      </c>
      <c r="F286" s="6"/>
      <c r="G286" s="38" t="s">
        <v>167</v>
      </c>
      <c r="H286" s="39"/>
      <c r="I286" s="72">
        <f>SUMIF($G$8:$G$274,G286,$E$8:$E$274)</f>
        <v>670000</v>
      </c>
      <c r="J286" s="8"/>
    </row>
    <row r="287" spans="1:10" x14ac:dyDescent="0.25">
      <c r="A287" s="43" t="s">
        <v>305</v>
      </c>
      <c r="B287" s="39"/>
      <c r="C287" s="39"/>
      <c r="D287" s="40"/>
      <c r="E287" s="41">
        <f t="shared" si="5"/>
        <v>221.6</v>
      </c>
      <c r="F287" s="6"/>
      <c r="G287" s="43" t="s">
        <v>79</v>
      </c>
      <c r="H287" s="39"/>
      <c r="I287" s="72">
        <f>SUMIF($G$8:$G$274,G287,$E$8:$E$274)</f>
        <v>46296.25</v>
      </c>
      <c r="J287" s="8"/>
    </row>
    <row r="288" spans="1:10" x14ac:dyDescent="0.25">
      <c r="A288" s="43" t="s">
        <v>221</v>
      </c>
      <c r="B288" s="39"/>
      <c r="C288" s="39"/>
      <c r="D288" s="40"/>
      <c r="E288" s="41">
        <f t="shared" si="5"/>
        <v>243870.87</v>
      </c>
      <c r="F288" s="6"/>
      <c r="G288" s="43" t="s">
        <v>76</v>
      </c>
      <c r="H288" s="6"/>
      <c r="I288" s="72">
        <f>SUMIF($G$8:$G$274,G288,$E$8:$E$274)</f>
        <v>0</v>
      </c>
      <c r="J288" s="8"/>
    </row>
    <row r="289" spans="1:10" x14ac:dyDescent="0.25">
      <c r="A289" s="43" t="s">
        <v>323</v>
      </c>
      <c r="D289" s="40"/>
      <c r="E289" s="41">
        <f t="shared" si="5"/>
        <v>0</v>
      </c>
      <c r="F289" s="6"/>
      <c r="G289" s="43" t="s">
        <v>17</v>
      </c>
      <c r="H289" s="6"/>
      <c r="I289" s="72">
        <f>SUMIF($G$8:$G$274,G289,$E$8:$E$274)</f>
        <v>276000</v>
      </c>
      <c r="J289" s="8"/>
    </row>
    <row r="290" spans="1:10" x14ac:dyDescent="0.25">
      <c r="A290" s="43" t="s">
        <v>324</v>
      </c>
      <c r="B290" s="39"/>
      <c r="C290" s="39"/>
      <c r="D290" s="40"/>
      <c r="E290" s="41">
        <f t="shared" si="5"/>
        <v>0</v>
      </c>
      <c r="F290" s="6"/>
      <c r="G290" s="47" t="s">
        <v>80</v>
      </c>
      <c r="H290" s="48"/>
      <c r="I290" s="78">
        <f>SUM(I285:I289)</f>
        <v>1357222.1500000001</v>
      </c>
      <c r="J290" s="83">
        <f>E275-I290</f>
        <v>0</v>
      </c>
    </row>
    <row r="291" spans="1:10" x14ac:dyDescent="0.25">
      <c r="A291" s="43" t="s">
        <v>308</v>
      </c>
      <c r="B291" s="39"/>
      <c r="C291" s="39"/>
      <c r="D291" s="40"/>
      <c r="E291" s="41">
        <f t="shared" si="5"/>
        <v>1656.1999999999998</v>
      </c>
      <c r="F291" s="6"/>
      <c r="G291" s="50"/>
      <c r="H291" s="51"/>
      <c r="I291" s="84"/>
      <c r="J291" s="8"/>
    </row>
    <row r="292" spans="1:10" x14ac:dyDescent="0.25">
      <c r="A292" s="43" t="s">
        <v>231</v>
      </c>
      <c r="B292" s="39"/>
      <c r="C292" s="39"/>
      <c r="D292" s="40"/>
      <c r="E292" s="41">
        <f t="shared" si="5"/>
        <v>3811.91</v>
      </c>
      <c r="F292" s="6"/>
      <c r="G292" s="53" t="s">
        <v>83</v>
      </c>
      <c r="H292" s="54"/>
      <c r="I292" s="85"/>
    </row>
    <row r="293" spans="1:10" x14ac:dyDescent="0.25">
      <c r="A293" s="43" t="s">
        <v>159</v>
      </c>
      <c r="B293" s="39"/>
      <c r="C293" s="39"/>
      <c r="D293" s="40"/>
      <c r="E293" s="41">
        <f t="shared" si="5"/>
        <v>786</v>
      </c>
      <c r="F293" s="6"/>
      <c r="G293" s="38" t="s">
        <v>85</v>
      </c>
      <c r="H293" s="39"/>
      <c r="I293" s="72">
        <f>'[1]CEF Outubro 2022 - 901922'!I290</f>
        <v>168501.03999999963</v>
      </c>
    </row>
    <row r="294" spans="1:10" x14ac:dyDescent="0.25">
      <c r="A294" s="43" t="s">
        <v>325</v>
      </c>
      <c r="B294" s="39"/>
      <c r="C294" s="39"/>
      <c r="D294" s="40"/>
      <c r="E294" s="41">
        <f t="shared" si="5"/>
        <v>0</v>
      </c>
      <c r="F294" s="6"/>
      <c r="G294" s="43" t="s">
        <v>221</v>
      </c>
      <c r="H294" s="39"/>
      <c r="I294" s="72">
        <f>SUMIF($G$8:$G$274,G294,$D$8:$D$274)</f>
        <v>243870.87</v>
      </c>
    </row>
    <row r="295" spans="1:10" x14ac:dyDescent="0.25">
      <c r="A295" s="43" t="s">
        <v>326</v>
      </c>
      <c r="B295" s="39"/>
      <c r="C295" s="39"/>
      <c r="D295" s="40"/>
      <c r="E295" s="41">
        <f t="shared" si="5"/>
        <v>0</v>
      </c>
      <c r="F295" s="6"/>
      <c r="G295" s="45" t="s">
        <v>23</v>
      </c>
      <c r="H295" s="46"/>
      <c r="I295" s="72">
        <f>-SUMIF($G$8:$G$274,G295,$E$8:$E$274)</f>
        <v>-364925.90000000008</v>
      </c>
    </row>
    <row r="296" spans="1:10" x14ac:dyDescent="0.25">
      <c r="A296" s="38" t="s">
        <v>155</v>
      </c>
      <c r="B296" s="39"/>
      <c r="C296" s="39"/>
      <c r="D296" s="40"/>
      <c r="E296" s="41">
        <f t="shared" si="5"/>
        <v>1155</v>
      </c>
      <c r="F296" s="6"/>
      <c r="G296" s="38" t="s">
        <v>327</v>
      </c>
      <c r="H296" s="39"/>
      <c r="I296" s="72">
        <v>696.55</v>
      </c>
    </row>
    <row r="297" spans="1:10" x14ac:dyDescent="0.25">
      <c r="A297" s="43" t="s">
        <v>77</v>
      </c>
      <c r="B297" s="39"/>
      <c r="C297" s="39"/>
      <c r="D297" s="40"/>
      <c r="E297" s="41">
        <f t="shared" si="5"/>
        <v>275511.02</v>
      </c>
      <c r="F297" s="6"/>
      <c r="G297" s="57"/>
      <c r="H297" s="58"/>
      <c r="I297" s="72"/>
    </row>
    <row r="298" spans="1:10" x14ac:dyDescent="0.25">
      <c r="A298" s="43" t="s">
        <v>328</v>
      </c>
      <c r="B298" s="39"/>
      <c r="C298" s="39"/>
      <c r="D298" s="40"/>
      <c r="E298" s="41">
        <f t="shared" si="5"/>
        <v>0</v>
      </c>
      <c r="F298" s="6"/>
      <c r="G298" s="59" t="s">
        <v>89</v>
      </c>
      <c r="H298" s="58"/>
      <c r="I298" s="86">
        <f>SUM(I293:I297)</f>
        <v>48142.559999999547</v>
      </c>
    </row>
    <row r="299" spans="1:10" x14ac:dyDescent="0.25">
      <c r="A299" s="43" t="s">
        <v>306</v>
      </c>
      <c r="B299" s="39"/>
      <c r="C299" s="39"/>
      <c r="D299" s="40"/>
      <c r="E299" s="41">
        <f t="shared" si="5"/>
        <v>1068.68</v>
      </c>
      <c r="F299" s="6"/>
      <c r="G299" s="61"/>
      <c r="I299" s="87"/>
      <c r="J299" s="8"/>
    </row>
    <row r="300" spans="1:10" x14ac:dyDescent="0.25">
      <c r="A300" s="43" t="s">
        <v>329</v>
      </c>
      <c r="B300" s="39"/>
      <c r="C300" s="39"/>
      <c r="D300" s="40"/>
      <c r="E300" s="41">
        <f t="shared" si="5"/>
        <v>0</v>
      </c>
      <c r="F300" s="6"/>
      <c r="G300" s="66" t="s">
        <v>97</v>
      </c>
      <c r="H300" s="67"/>
      <c r="I300" s="68"/>
      <c r="J300" s="8"/>
    </row>
    <row r="301" spans="1:10" x14ac:dyDescent="0.25">
      <c r="A301" s="43" t="s">
        <v>330</v>
      </c>
      <c r="B301" s="39"/>
      <c r="C301" s="39"/>
      <c r="D301" s="40"/>
      <c r="E301" s="41">
        <f t="shared" si="5"/>
        <v>0</v>
      </c>
      <c r="F301" s="6"/>
      <c r="G301" s="69" t="s">
        <v>85</v>
      </c>
      <c r="H301" s="70"/>
      <c r="I301" s="71">
        <f>'[1]CEF Outubro 2022 - 901922'!I297</f>
        <v>125000</v>
      </c>
      <c r="J301" s="8"/>
    </row>
    <row r="302" spans="1:10" x14ac:dyDescent="0.25">
      <c r="A302" s="43" t="s">
        <v>331</v>
      </c>
      <c r="B302" s="39"/>
      <c r="C302" s="39"/>
      <c r="D302" s="40"/>
      <c r="E302" s="41">
        <f t="shared" si="5"/>
        <v>0</v>
      </c>
      <c r="F302" s="6"/>
      <c r="G302" s="43" t="s">
        <v>17</v>
      </c>
      <c r="H302" s="39"/>
      <c r="I302" s="72">
        <f>SUMIF($G$8:$G$274,G302,$E$8:$E$274)</f>
        <v>276000</v>
      </c>
      <c r="J302" s="8"/>
    </row>
    <row r="303" spans="1:10" x14ac:dyDescent="0.25">
      <c r="A303" s="43" t="s">
        <v>116</v>
      </c>
      <c r="B303" s="39"/>
      <c r="C303" s="39"/>
      <c r="D303" s="40"/>
      <c r="E303" s="41">
        <f t="shared" si="5"/>
        <v>26473</v>
      </c>
      <c r="F303" s="6"/>
      <c r="G303" s="38" t="s">
        <v>33</v>
      </c>
      <c r="H303" s="39"/>
      <c r="I303" s="72">
        <f>-SUMIF($G$8:$G$274,G303,$D$8:$D$274)</f>
        <v>0</v>
      </c>
      <c r="J303" s="8"/>
    </row>
    <row r="304" spans="1:10" x14ac:dyDescent="0.25">
      <c r="A304" s="43" t="s">
        <v>19</v>
      </c>
      <c r="B304" s="39"/>
      <c r="C304" s="39"/>
      <c r="D304" s="40"/>
      <c r="E304" s="41">
        <f t="shared" si="5"/>
        <v>38211.449999999997</v>
      </c>
      <c r="F304" s="6"/>
      <c r="G304" s="38" t="s">
        <v>332</v>
      </c>
      <c r="H304" s="58"/>
      <c r="I304" s="73"/>
      <c r="J304" s="8"/>
    </row>
    <row r="305" spans="1:10" x14ac:dyDescent="0.25">
      <c r="A305" s="43" t="s">
        <v>333</v>
      </c>
      <c r="B305" s="39"/>
      <c r="C305" s="39"/>
      <c r="D305" s="40"/>
      <c r="E305" s="41">
        <f t="shared" si="5"/>
        <v>0</v>
      </c>
      <c r="F305" s="6"/>
      <c r="G305" s="47" t="s">
        <v>98</v>
      </c>
      <c r="H305" s="58"/>
      <c r="I305" s="78">
        <f>SUM(I301:I304)</f>
        <v>401000</v>
      </c>
      <c r="J305" s="8"/>
    </row>
    <row r="306" spans="1:10" x14ac:dyDescent="0.25">
      <c r="A306" s="38" t="s">
        <v>334</v>
      </c>
      <c r="B306" s="39"/>
      <c r="C306" s="39"/>
      <c r="D306" s="40"/>
      <c r="E306" s="41">
        <f t="shared" si="5"/>
        <v>0</v>
      </c>
      <c r="F306" s="6"/>
      <c r="G306" s="61"/>
      <c r="I306" s="87"/>
      <c r="J306" s="8"/>
    </row>
    <row r="307" spans="1:10" x14ac:dyDescent="0.25">
      <c r="A307" s="43" t="s">
        <v>157</v>
      </c>
      <c r="B307" s="39"/>
      <c r="C307" s="39"/>
      <c r="D307" s="40"/>
      <c r="E307" s="41">
        <f t="shared" si="5"/>
        <v>139</v>
      </c>
      <c r="F307" s="6"/>
      <c r="G307" s="53" t="s">
        <v>335</v>
      </c>
      <c r="H307" s="54"/>
      <c r="I307" s="85"/>
      <c r="J307" s="8"/>
    </row>
    <row r="308" spans="1:10" x14ac:dyDescent="0.25">
      <c r="A308" s="43" t="s">
        <v>81</v>
      </c>
      <c r="B308" s="39"/>
      <c r="C308" s="39"/>
      <c r="D308" s="40"/>
      <c r="E308" s="41">
        <f t="shared" si="5"/>
        <v>44725.04</v>
      </c>
      <c r="F308" s="6"/>
      <c r="G308" s="38" t="s">
        <v>85</v>
      </c>
      <c r="H308" s="39"/>
      <c r="I308" s="88">
        <f>'[1]CEF Outubro 2022 - 901922'!I304</f>
        <v>760000</v>
      </c>
      <c r="J308" s="8"/>
    </row>
    <row r="309" spans="1:10" x14ac:dyDescent="0.25">
      <c r="A309" s="43" t="s">
        <v>224</v>
      </c>
      <c r="B309" s="39"/>
      <c r="C309" s="39"/>
      <c r="D309" s="40"/>
      <c r="E309" s="41">
        <f t="shared" si="5"/>
        <v>1709.42</v>
      </c>
      <c r="F309" s="6"/>
      <c r="G309" s="38" t="s">
        <v>93</v>
      </c>
      <c r="H309" s="39"/>
      <c r="I309" s="89">
        <v>800000</v>
      </c>
      <c r="J309" s="8"/>
    </row>
    <row r="310" spans="1:10" x14ac:dyDescent="0.25">
      <c r="A310" s="38" t="s">
        <v>238</v>
      </c>
      <c r="B310" s="39"/>
      <c r="C310" s="39"/>
      <c r="D310" s="40"/>
      <c r="E310" s="41">
        <f t="shared" si="5"/>
        <v>37189.06</v>
      </c>
      <c r="F310" s="6"/>
      <c r="G310" s="38" t="s">
        <v>167</v>
      </c>
      <c r="H310" s="39"/>
      <c r="I310" s="72">
        <f>-SUMIF($G$8:$G$274,G310,$E$8:$E$274)</f>
        <v>-670000</v>
      </c>
      <c r="J310" s="8"/>
    </row>
    <row r="311" spans="1:10" x14ac:dyDescent="0.25">
      <c r="A311" s="38" t="s">
        <v>233</v>
      </c>
      <c r="B311" s="39"/>
      <c r="C311" s="39"/>
      <c r="D311" s="40"/>
      <c r="E311" s="41">
        <f t="shared" si="5"/>
        <v>1128.4000000000001</v>
      </c>
      <c r="F311" s="6"/>
      <c r="G311" s="38"/>
      <c r="H311" s="58"/>
      <c r="I311" s="73"/>
      <c r="J311" s="8"/>
    </row>
    <row r="312" spans="1:10" x14ac:dyDescent="0.25">
      <c r="A312" s="43" t="s">
        <v>153</v>
      </c>
      <c r="B312" s="39"/>
      <c r="C312" s="39"/>
      <c r="D312" s="40"/>
      <c r="E312" s="41">
        <f t="shared" si="5"/>
        <v>280</v>
      </c>
      <c r="F312" s="6"/>
      <c r="G312" s="47" t="s">
        <v>89</v>
      </c>
      <c r="H312" s="58"/>
      <c r="I312" s="86">
        <f>SUM(I308:I311)</f>
        <v>890000</v>
      </c>
      <c r="J312" s="8"/>
    </row>
    <row r="313" spans="1:10" x14ac:dyDescent="0.25">
      <c r="A313" s="43" t="s">
        <v>140</v>
      </c>
      <c r="B313" s="39"/>
      <c r="C313" s="39"/>
      <c r="D313" s="40"/>
      <c r="E313" s="41">
        <f t="shared" si="5"/>
        <v>2612.94</v>
      </c>
      <c r="F313" s="6"/>
      <c r="G313" s="43"/>
      <c r="H313" s="6"/>
      <c r="I313" s="90"/>
      <c r="J313" s="8"/>
    </row>
    <row r="314" spans="1:10" x14ac:dyDescent="0.25">
      <c r="A314" s="43" t="s">
        <v>336</v>
      </c>
      <c r="B314" s="39"/>
      <c r="C314" s="39"/>
      <c r="D314" s="40"/>
      <c r="E314" s="41">
        <f t="shared" si="5"/>
        <v>0</v>
      </c>
      <c r="F314" s="6"/>
      <c r="G314" s="66" t="s">
        <v>337</v>
      </c>
      <c r="H314" s="67"/>
      <c r="I314" s="91"/>
      <c r="J314" s="8"/>
    </row>
    <row r="315" spans="1:10" x14ac:dyDescent="0.25">
      <c r="A315" s="43" t="s">
        <v>82</v>
      </c>
      <c r="B315" s="39"/>
      <c r="C315" s="39"/>
      <c r="D315" s="40"/>
      <c r="E315" s="41">
        <f t="shared" si="5"/>
        <v>3107</v>
      </c>
      <c r="F315" s="6"/>
      <c r="G315" s="92" t="s">
        <v>338</v>
      </c>
      <c r="H315" s="93"/>
      <c r="I315" s="71">
        <f>'[1]CEF Outubro 2022 - 901922'!I313</f>
        <v>638336.95000000007</v>
      </c>
      <c r="J315" s="8"/>
    </row>
    <row r="316" spans="1:10" x14ac:dyDescent="0.25">
      <c r="A316" s="43" t="s">
        <v>339</v>
      </c>
      <c r="B316" s="39"/>
      <c r="C316" s="39"/>
      <c r="D316" s="40"/>
      <c r="E316" s="41">
        <f t="shared" si="5"/>
        <v>0</v>
      </c>
      <c r="F316" s="6"/>
      <c r="G316" s="43" t="s">
        <v>340</v>
      </c>
      <c r="I316" s="94">
        <v>126831.79</v>
      </c>
      <c r="J316" s="8"/>
    </row>
    <row r="317" spans="1:10" x14ac:dyDescent="0.25">
      <c r="A317" s="38" t="s">
        <v>120</v>
      </c>
      <c r="B317" s="39"/>
      <c r="C317" s="39"/>
      <c r="D317" s="40"/>
      <c r="E317" s="41">
        <f t="shared" si="5"/>
        <v>1289.3400000000001</v>
      </c>
      <c r="F317" s="6"/>
      <c r="G317" s="43"/>
      <c r="I317" s="94"/>
      <c r="J317" s="8"/>
    </row>
    <row r="318" spans="1:10" x14ac:dyDescent="0.25">
      <c r="A318" s="38" t="s">
        <v>341</v>
      </c>
      <c r="B318" s="39"/>
      <c r="C318" s="39"/>
      <c r="D318" s="40"/>
      <c r="E318" s="41">
        <f t="shared" si="5"/>
        <v>0</v>
      </c>
      <c r="F318" s="6"/>
      <c r="G318" s="43"/>
      <c r="I318" s="94"/>
      <c r="J318" s="8"/>
    </row>
    <row r="319" spans="1:10" x14ac:dyDescent="0.25">
      <c r="A319" s="38" t="s">
        <v>84</v>
      </c>
      <c r="B319" s="39"/>
      <c r="C319" s="39"/>
      <c r="D319" s="40"/>
      <c r="E319" s="41">
        <f t="shared" si="5"/>
        <v>4636.75</v>
      </c>
      <c r="F319" s="6"/>
      <c r="G319" s="43"/>
      <c r="I319" s="94"/>
      <c r="J319" s="8"/>
    </row>
    <row r="320" spans="1:10" x14ac:dyDescent="0.25">
      <c r="A320" s="43" t="s">
        <v>342</v>
      </c>
      <c r="B320" s="39"/>
      <c r="C320" s="39"/>
      <c r="D320" s="40"/>
      <c r="E320" s="41">
        <f t="shared" si="5"/>
        <v>0</v>
      </c>
      <c r="F320" s="6"/>
      <c r="G320" s="57" t="s">
        <v>323</v>
      </c>
      <c r="H320" s="95" t="s">
        <v>343</v>
      </c>
      <c r="I320" s="72">
        <f>-SUMIF($G$8:$G$453,G320,$D$8:$D$453)</f>
        <v>0</v>
      </c>
      <c r="J320" s="8"/>
    </row>
    <row r="321" spans="1:10" x14ac:dyDescent="0.25">
      <c r="A321" s="43" t="s">
        <v>86</v>
      </c>
      <c r="B321" s="39"/>
      <c r="C321" s="39"/>
      <c r="D321" s="40"/>
      <c r="E321" s="41">
        <f t="shared" si="5"/>
        <v>4351.3999999999996</v>
      </c>
      <c r="F321" s="6"/>
      <c r="G321" s="47" t="s">
        <v>98</v>
      </c>
      <c r="H321" s="48"/>
      <c r="I321" s="78">
        <f>SUM(I315:I320)</f>
        <v>765168.74000000011</v>
      </c>
      <c r="J321" s="8"/>
    </row>
    <row r="322" spans="1:10" x14ac:dyDescent="0.25">
      <c r="A322" s="43" t="s">
        <v>40</v>
      </c>
      <c r="B322" s="39"/>
      <c r="C322" s="39"/>
      <c r="D322" s="40"/>
      <c r="E322" s="41">
        <f t="shared" si="5"/>
        <v>118250.97</v>
      </c>
      <c r="F322" s="6"/>
      <c r="G322" s="61"/>
      <c r="I322" s="87"/>
      <c r="J322" s="8"/>
    </row>
    <row r="323" spans="1:10" x14ac:dyDescent="0.25">
      <c r="A323" s="43" t="s">
        <v>344</v>
      </c>
      <c r="B323" s="39"/>
      <c r="C323" s="39"/>
      <c r="D323" s="40"/>
      <c r="E323" s="41">
        <f t="shared" si="5"/>
        <v>0</v>
      </c>
      <c r="F323" s="6"/>
      <c r="G323" s="53" t="s">
        <v>345</v>
      </c>
      <c r="H323" s="96"/>
      <c r="I323" s="68"/>
      <c r="J323" s="8"/>
    </row>
    <row r="324" spans="1:10" x14ac:dyDescent="0.25">
      <c r="A324" s="43" t="s">
        <v>61</v>
      </c>
      <c r="B324" s="39"/>
      <c r="C324" s="39"/>
      <c r="D324" s="40"/>
      <c r="E324" s="41">
        <f t="shared" si="5"/>
        <v>14352.849999999999</v>
      </c>
      <c r="F324" s="6"/>
      <c r="G324" s="43" t="s">
        <v>346</v>
      </c>
      <c r="H324" s="93"/>
      <c r="I324" s="78">
        <v>159123.51999999999</v>
      </c>
      <c r="J324" s="8"/>
    </row>
    <row r="325" spans="1:10" x14ac:dyDescent="0.25">
      <c r="A325" s="43" t="s">
        <v>33</v>
      </c>
      <c r="B325" s="39"/>
      <c r="C325" s="39"/>
      <c r="D325" s="40"/>
      <c r="E325" s="41">
        <f t="shared" si="5"/>
        <v>0</v>
      </c>
      <c r="F325" s="6"/>
      <c r="G325" s="47"/>
      <c r="H325" s="48"/>
      <c r="I325" s="78"/>
      <c r="J325" s="8"/>
    </row>
    <row r="326" spans="1:10" x14ac:dyDescent="0.25">
      <c r="A326" s="43" t="s">
        <v>88</v>
      </c>
      <c r="B326" s="39"/>
      <c r="C326" s="39"/>
      <c r="D326" s="40"/>
      <c r="E326" s="41">
        <f t="shared" si="5"/>
        <v>0</v>
      </c>
      <c r="F326" s="6"/>
      <c r="G326" s="51"/>
      <c r="H326" s="51"/>
      <c r="I326" s="97"/>
      <c r="J326" s="8"/>
    </row>
    <row r="327" spans="1:10" x14ac:dyDescent="0.25">
      <c r="A327" s="43" t="s">
        <v>219</v>
      </c>
      <c r="B327" s="39"/>
      <c r="C327" s="39"/>
      <c r="D327" s="40"/>
      <c r="E327" s="41">
        <f t="shared" si="5"/>
        <v>46296.25</v>
      </c>
      <c r="F327" s="6"/>
      <c r="G327" s="51"/>
      <c r="H327" s="51"/>
      <c r="I327" s="97"/>
      <c r="J327" s="8"/>
    </row>
    <row r="328" spans="1:10" x14ac:dyDescent="0.25">
      <c r="A328" s="43" t="s">
        <v>90</v>
      </c>
      <c r="B328" s="39"/>
      <c r="C328" s="39"/>
      <c r="D328" s="40"/>
      <c r="E328" s="41">
        <f t="shared" si="5"/>
        <v>391260.07999999984</v>
      </c>
      <c r="F328" s="6"/>
      <c r="G328" s="51"/>
      <c r="H328" s="51"/>
      <c r="I328" s="97"/>
      <c r="J328" s="8"/>
    </row>
    <row r="329" spans="1:10" x14ac:dyDescent="0.25">
      <c r="A329" s="43" t="s">
        <v>250</v>
      </c>
      <c r="B329" s="39"/>
      <c r="C329" s="39"/>
      <c r="D329" s="40"/>
      <c r="E329" s="41">
        <f t="shared" si="5"/>
        <v>3015.46</v>
      </c>
      <c r="F329" s="6"/>
      <c r="G329" s="51"/>
      <c r="H329" s="51"/>
      <c r="I329" s="97"/>
      <c r="J329" s="8"/>
    </row>
    <row r="330" spans="1:10" x14ac:dyDescent="0.25">
      <c r="A330" s="43" t="s">
        <v>27</v>
      </c>
      <c r="B330" s="39"/>
      <c r="C330" s="39"/>
      <c r="D330" s="40"/>
      <c r="E330" s="41">
        <f t="shared" si="5"/>
        <v>0</v>
      </c>
      <c r="F330" s="6"/>
      <c r="G330" s="51"/>
      <c r="H330" s="51"/>
      <c r="I330" s="97"/>
      <c r="J330" s="8"/>
    </row>
    <row r="331" spans="1:10" x14ac:dyDescent="0.25">
      <c r="A331" s="43" t="s">
        <v>65</v>
      </c>
      <c r="B331" s="39"/>
      <c r="C331" s="39"/>
      <c r="D331" s="40"/>
      <c r="E331" s="41">
        <f t="shared" si="5"/>
        <v>0</v>
      </c>
      <c r="F331" s="6"/>
      <c r="G331" s="51"/>
      <c r="H331" s="51"/>
      <c r="I331" s="97"/>
      <c r="J331" s="8"/>
    </row>
    <row r="332" spans="1:10" x14ac:dyDescent="0.25">
      <c r="A332" s="43" t="s">
        <v>347</v>
      </c>
      <c r="B332" s="39"/>
      <c r="C332" s="39"/>
      <c r="D332" s="40"/>
      <c r="E332" s="41">
        <f t="shared" si="5"/>
        <v>0</v>
      </c>
      <c r="F332" s="6"/>
      <c r="G332" s="51"/>
      <c r="H332" s="51"/>
      <c r="I332" s="97"/>
      <c r="J332" s="8"/>
    </row>
    <row r="333" spans="1:10" x14ac:dyDescent="0.25">
      <c r="A333" s="43" t="s">
        <v>145</v>
      </c>
      <c r="B333" s="39"/>
      <c r="C333" s="39"/>
      <c r="D333" s="40"/>
      <c r="E333" s="41">
        <f t="shared" si="5"/>
        <v>12422.36</v>
      </c>
      <c r="F333" s="6"/>
      <c r="G333" s="51"/>
      <c r="H333" s="51"/>
      <c r="I333" s="97"/>
      <c r="J333" s="8"/>
    </row>
    <row r="334" spans="1:10" x14ac:dyDescent="0.25">
      <c r="A334" s="43" t="s">
        <v>92</v>
      </c>
      <c r="B334" s="39"/>
      <c r="C334" s="39"/>
      <c r="D334" s="40"/>
      <c r="E334" s="41">
        <f t="shared" si="5"/>
        <v>16859.060000000001</v>
      </c>
      <c r="F334" s="6"/>
      <c r="G334" s="51"/>
      <c r="H334" s="51"/>
      <c r="I334" s="97"/>
      <c r="J334" s="8"/>
    </row>
    <row r="335" spans="1:10" x14ac:dyDescent="0.25">
      <c r="A335" s="43" t="s">
        <v>348</v>
      </c>
      <c r="B335" s="39"/>
      <c r="C335" s="39"/>
      <c r="D335" s="40"/>
      <c r="E335" s="41">
        <f t="shared" si="5"/>
        <v>0</v>
      </c>
      <c r="F335" s="6"/>
      <c r="G335" s="51"/>
      <c r="H335" s="51"/>
      <c r="I335" s="97"/>
      <c r="J335" s="8"/>
    </row>
    <row r="336" spans="1:10" x14ac:dyDescent="0.25">
      <c r="A336" s="43" t="s">
        <v>349</v>
      </c>
      <c r="B336" s="39"/>
      <c r="C336" s="39"/>
      <c r="D336" s="40"/>
      <c r="E336" s="41">
        <f t="shared" si="5"/>
        <v>0</v>
      </c>
      <c r="F336" s="6"/>
      <c r="G336" s="51"/>
      <c r="H336" s="51"/>
      <c r="I336" s="97"/>
      <c r="J336" s="8"/>
    </row>
    <row r="337" spans="1:10" x14ac:dyDescent="0.25">
      <c r="A337" s="43" t="s">
        <v>350</v>
      </c>
      <c r="B337" s="39"/>
      <c r="C337" s="39"/>
      <c r="D337" s="40"/>
      <c r="E337" s="41">
        <f t="shared" si="5"/>
        <v>0</v>
      </c>
      <c r="F337" s="6"/>
      <c r="G337" s="51"/>
      <c r="H337" s="51"/>
      <c r="I337" s="97"/>
      <c r="J337" s="8"/>
    </row>
    <row r="338" spans="1:10" x14ac:dyDescent="0.25">
      <c r="A338" s="43" t="s">
        <v>173</v>
      </c>
      <c r="B338" s="39"/>
      <c r="C338" s="39"/>
      <c r="D338" s="40"/>
      <c r="E338" s="41">
        <f t="shared" si="5"/>
        <v>1196.8399999999999</v>
      </c>
      <c r="F338" s="6"/>
      <c r="G338" s="51"/>
      <c r="H338" s="51"/>
      <c r="I338" s="97"/>
      <c r="J338" s="8"/>
    </row>
    <row r="339" spans="1:10" x14ac:dyDescent="0.25">
      <c r="A339" s="43" t="s">
        <v>94</v>
      </c>
      <c r="B339" s="39"/>
      <c r="C339" s="39"/>
      <c r="D339" s="40"/>
      <c r="E339" s="41">
        <f t="shared" si="5"/>
        <v>0</v>
      </c>
      <c r="F339" s="6"/>
      <c r="G339" s="51"/>
      <c r="H339" s="51"/>
      <c r="I339" s="97"/>
      <c r="J339" s="8"/>
    </row>
    <row r="340" spans="1:10" x14ac:dyDescent="0.25">
      <c r="A340" s="43" t="s">
        <v>95</v>
      </c>
      <c r="B340" s="39"/>
      <c r="C340" s="39"/>
      <c r="D340" s="40"/>
      <c r="E340" s="41">
        <f t="shared" si="5"/>
        <v>1561.54</v>
      </c>
      <c r="F340" s="6"/>
      <c r="G340" s="51"/>
      <c r="H340" s="51"/>
      <c r="I340" s="97"/>
      <c r="J340" s="8"/>
    </row>
    <row r="341" spans="1:10" x14ac:dyDescent="0.25">
      <c r="A341" s="43" t="s">
        <v>96</v>
      </c>
      <c r="B341" s="39"/>
      <c r="C341" s="39"/>
      <c r="D341" s="40"/>
      <c r="E341" s="41">
        <f t="shared" si="5"/>
        <v>52095.360000000001</v>
      </c>
      <c r="F341" s="6"/>
      <c r="G341" s="51"/>
      <c r="H341" s="51"/>
      <c r="I341" s="97"/>
      <c r="J341" s="8"/>
    </row>
    <row r="342" spans="1:10" x14ac:dyDescent="0.25">
      <c r="A342" s="74" t="s">
        <v>80</v>
      </c>
      <c r="B342" s="75"/>
      <c r="C342" s="75"/>
      <c r="D342" s="76"/>
      <c r="E342" s="77">
        <f>SUM(E285:E341)</f>
        <v>1357222.1500000001</v>
      </c>
      <c r="F342" s="6"/>
      <c r="G342" s="51"/>
      <c r="H342" s="51"/>
      <c r="I342" s="97"/>
      <c r="J342" s="8"/>
    </row>
    <row r="343" spans="1:10" x14ac:dyDescent="0.25">
      <c r="D343"/>
      <c r="F343" s="6"/>
      <c r="G343" s="51"/>
      <c r="H343" s="51"/>
      <c r="I343" s="97"/>
      <c r="J343" s="8"/>
    </row>
    <row r="344" spans="1:10" x14ac:dyDescent="0.25">
      <c r="E344" s="79">
        <f>D275-E342</f>
        <v>0</v>
      </c>
    </row>
    <row r="347" spans="1:10" x14ac:dyDescent="0.25">
      <c r="E347" s="79"/>
    </row>
  </sheetData>
  <mergeCells count="11">
    <mergeCell ref="A282:J282"/>
    <mergeCell ref="A284:E284"/>
    <mergeCell ref="G284:I284"/>
    <mergeCell ref="G295:H295"/>
    <mergeCell ref="A342:C342"/>
    <mergeCell ref="C2:J2"/>
    <mergeCell ref="A4:J4"/>
    <mergeCell ref="A6:F6"/>
    <mergeCell ref="G6:J6"/>
    <mergeCell ref="A275:B275"/>
    <mergeCell ref="C280:J280"/>
  </mergeCells>
  <dataValidations count="1">
    <dataValidation type="list" allowBlank="1" showInputMessage="1" showErrorMessage="1" sqref="G9:G257 G260:G275" xr:uid="{46C48C27-3CFF-4F88-BF4B-55C4526D4DE1}">
      <formula1>$A$285:$A$341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Novembro 2022 - 900168</vt:lpstr>
      <vt:lpstr>CEF Novembro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2023-01-12T14:08:52Z</dcterms:modified>
</cp:coreProperties>
</file>