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9 SETEMBRO\2 PRESTAÇÃO DE CONTAS MENSAL\"/>
    </mc:Choice>
  </mc:AlternateContent>
  <xr:revisionPtr revIDLastSave="0" documentId="13_ncr:1_{0E6A9152-CA94-4892-8ECA-91BB5B5AB27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EF Setembro 2022 - 900168" sheetId="1" r:id="rId1"/>
    <sheet name="CEF Setembro 2022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5" i="2" l="1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I284" i="2"/>
  <c r="E284" i="2"/>
  <c r="E283" i="2"/>
  <c r="E282" i="2"/>
  <c r="E281" i="2"/>
  <c r="E280" i="2"/>
  <c r="I279" i="2"/>
  <c r="I285" i="2" s="1"/>
  <c r="E279" i="2"/>
  <c r="E278" i="2"/>
  <c r="E277" i="2"/>
  <c r="E276" i="2"/>
  <c r="E275" i="2"/>
  <c r="I274" i="2"/>
  <c r="E274" i="2"/>
  <c r="E273" i="2"/>
  <c r="I272" i="2"/>
  <c r="I276" i="2" s="1"/>
  <c r="E272" i="2"/>
  <c r="E271" i="2"/>
  <c r="E270" i="2"/>
  <c r="E269" i="2"/>
  <c r="E268" i="2"/>
  <c r="I267" i="2"/>
  <c r="E267" i="2"/>
  <c r="I266" i="2"/>
  <c r="E266" i="2"/>
  <c r="I265" i="2"/>
  <c r="I269" i="2" s="1"/>
  <c r="E265" i="2"/>
  <c r="E264" i="2"/>
  <c r="E263" i="2"/>
  <c r="E262" i="2"/>
  <c r="E261" i="2"/>
  <c r="E260" i="2"/>
  <c r="I259" i="2"/>
  <c r="E259" i="2"/>
  <c r="I258" i="2"/>
  <c r="E258" i="2"/>
  <c r="I257" i="2"/>
  <c r="I262" i="2" s="1"/>
  <c r="E257" i="2"/>
  <c r="E256" i="2"/>
  <c r="E255" i="2"/>
  <c r="E254" i="2"/>
  <c r="I253" i="2"/>
  <c r="E253" i="2"/>
  <c r="I252" i="2"/>
  <c r="E252" i="2"/>
  <c r="I251" i="2"/>
  <c r="E251" i="2"/>
  <c r="I250" i="2"/>
  <c r="I254" i="2" s="1"/>
  <c r="J254" i="2" s="1"/>
  <c r="E250" i="2"/>
  <c r="I249" i="2"/>
  <c r="E249" i="2"/>
  <c r="E306" i="2" s="1"/>
  <c r="E239" i="2"/>
  <c r="D239" i="2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E53" i="1"/>
  <c r="I52" i="1"/>
  <c r="E52" i="1"/>
  <c r="I51" i="1"/>
  <c r="E51" i="1"/>
  <c r="I50" i="1"/>
  <c r="I54" i="1" s="1"/>
  <c r="E50" i="1"/>
  <c r="E49" i="1"/>
  <c r="E48" i="1"/>
  <c r="E47" i="1"/>
  <c r="I46" i="1"/>
  <c r="I48" i="1" s="1"/>
  <c r="E46" i="1"/>
  <c r="E45" i="1"/>
  <c r="I44" i="1"/>
  <c r="E44" i="1"/>
  <c r="E43" i="1"/>
  <c r="E42" i="1"/>
  <c r="E41" i="1"/>
  <c r="E40" i="1"/>
  <c r="E39" i="1"/>
  <c r="I38" i="1"/>
  <c r="E38" i="1"/>
  <c r="I37" i="1"/>
  <c r="E37" i="1"/>
  <c r="I36" i="1"/>
  <c r="I41" i="1" s="1"/>
  <c r="E36" i="1"/>
  <c r="E35" i="1"/>
  <c r="E34" i="1"/>
  <c r="E33" i="1"/>
  <c r="I32" i="1"/>
  <c r="E32" i="1"/>
  <c r="I31" i="1"/>
  <c r="E31" i="1"/>
  <c r="I30" i="1"/>
  <c r="E30" i="1"/>
  <c r="I29" i="1"/>
  <c r="E29" i="1"/>
  <c r="I28" i="1"/>
  <c r="I33" i="1" s="1"/>
  <c r="E28" i="1"/>
  <c r="E54" i="1" s="1"/>
  <c r="E56" i="1" s="1"/>
  <c r="E18" i="1"/>
  <c r="D18" i="1"/>
  <c r="F9" i="1"/>
  <c r="F18" i="1" s="1"/>
  <c r="E308" i="2" l="1"/>
  <c r="F239" i="2"/>
  <c r="F10" i="1"/>
  <c r="F11" i="1" s="1"/>
  <c r="F12" i="1" s="1"/>
  <c r="F13" i="1" s="1"/>
  <c r="F14" i="1" s="1"/>
  <c r="F15" i="1" s="1"/>
  <c r="F16" i="1" s="1"/>
</calcChain>
</file>

<file path=xl/sharedStrings.xml><?xml version="1.0" encoding="utf-8"?>
<sst xmlns="http://schemas.openxmlformats.org/spreadsheetml/2006/main" count="1315" uniqueCount="341">
  <si>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</si>
  <si>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</si>
  <si>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</si>
  <si>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</si>
  <si>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</si>
  <si>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</si>
  <si>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</si>
  <si>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</si>
  <si>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</si>
  <si>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</si>
  <si>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</si>
  <si>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</si>
  <si>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</si>
  <si>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</si>
  <si>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FÉRIAS PECUNIA E 1/3 FÉRIAS (FOLHA)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</si>
  <si>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</si>
  <si>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</si>
  <si>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</si>
  <si>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</si>
  <si>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</si>
  <si>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</si>
  <si>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</si>
  <si>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</si>
  <si>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</si>
  <si>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</si>
  <si>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</si>
  <si>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</si>
  <si>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</si>
  <si>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</si>
  <si>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</si>
  <si>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</si>
  <si>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</si>
  <si>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</si>
  <si>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</si>
  <si>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</si>
  <si>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</si>
  <si>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</si>
  <si>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</si>
  <si>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</si>
  <si>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</si>
  <si>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MEDICAMENTOS E MATERIAIS HOSPITALARES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</si>
  <si>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</si>
  <si>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</si>
  <si>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</si>
  <si>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</si>
  <si>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</si>
  <si>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</si>
  <si>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</si>
  <si>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</si>
  <si>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</si>
  <si>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</si>
  <si>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</si>
  <si>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</si>
  <si>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</si>
  <si>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</si>
  <si>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GAS (GLP)</t>
  </si>
  <si>
    <t>ENVIO TEV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</si>
  <si>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</si>
  <si>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</si>
  <si>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</si>
  <si>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</si>
  <si>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</si>
  <si>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</si>
  <si>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</si>
  <si>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CONTRIBUICAO ASSISTENCIAL</t>
  </si>
  <si>
    <t>CONVENIO ENTIDADES DE CLASSE (CONSIGNADO)</t>
  </si>
  <si>
    <t>MENSALIDADE SINDICATO - SINTTAR</t>
  </si>
  <si>
    <t>SERVICOS DE IMAGEM PJ</t>
  </si>
  <si>
    <t>NACIONAL COMERCIAL HOSPITALAR SA</t>
  </si>
  <si>
    <t>DUPATRI HOSPITALAR COMERCIO IMPORTACAO E EXPORTACAO LTDA</t>
  </si>
  <si>
    <t>ALIMENTOS</t>
  </si>
  <si>
    <t>ORTOPED SERVICOS MEDICOS SS LTDA</t>
  </si>
  <si>
    <t>UNITRAUMA SERVICOS MEDICOS SS LTDA ME</t>
  </si>
  <si>
    <t>CLINICA MEDICA MARIN LTDA</t>
  </si>
  <si>
    <t>EXAMES CLINICOS E LABORATORIAIS</t>
  </si>
  <si>
    <t>LABORATORIO MARILIA DE ANALISES CLINICAS LTDA</t>
  </si>
  <si>
    <t>DG NAVARRO &amp; CIA LTDA ME</t>
  </si>
  <si>
    <t>EQUIPAMENTOS DE PROTECAO INDIVIDUAL</t>
  </si>
  <si>
    <t>TELEFONE E INTERNET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</si>
  <si>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</si>
  <si>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</si>
  <si>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</si>
  <si>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</si>
  <si>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</si>
  <si>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ANA ELISA KADRI CASTILHO SERVICOS MEDICOS LTDA</t>
  </si>
  <si>
    <t>AC VITTA SERVICOS MEDICOS LTDA</t>
  </si>
  <si>
    <t>MARCELA ZANDONADI CAPELOCI - ME</t>
  </si>
  <si>
    <t>CENTER MAQ COMERCIO DE MAQUINAS E PAPEIS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</si>
  <si>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</si>
  <si>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</si>
  <si>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</si>
  <si>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</si>
  <si>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</si>
  <si>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</si>
  <si>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</si>
  <si>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</si>
  <si>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</si>
  <si>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</si>
  <si>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</si>
  <si>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</si>
  <si>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</si>
  <si>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</si>
  <si>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JARDINEIRO(A) PF</t>
  </si>
  <si>
    <t>GIOVANA VIECILI ROSSI EIRELI</t>
  </si>
  <si>
    <t>MENSALIDADE SINDICATO - SINSAUDE</t>
  </si>
  <si>
    <t>LONDRICIR COMERCIO DE MATERIAL HOSPITALAR LTDA</t>
  </si>
  <si>
    <t>PGTO COM ESTORNO FUTURO</t>
  </si>
  <si>
    <t>PAG FONE</t>
  </si>
  <si>
    <t>SOQUIMICA LABORATORIOS LTDA</t>
  </si>
  <si>
    <t>EQUIPAMENTOS DE INFORMATICA</t>
  </si>
  <si>
    <t>PAG AGUA</t>
  </si>
  <si>
    <t>AGUA E ESGOTO</t>
  </si>
  <si>
    <t>DEPARTAMENTO DE AGUA E ESGOTO DE MARILIA DAEM</t>
  </si>
  <si>
    <t>APOIO ADMINISTRATIVO PJ</t>
  </si>
  <si>
    <t>PROGRAMA MENOR APRENDIZ PJ</t>
  </si>
  <si>
    <t>AUXILIO/VALE TRANSPORTE</t>
  </si>
  <si>
    <t>VIACAO LUWASA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</si>
  <si>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</si>
  <si>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</si>
  <si>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</si>
  <si>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</si>
  <si>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</si>
  <si>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</si>
  <si>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</si>
  <si>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</si>
  <si>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</si>
  <si>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</si>
  <si>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</si>
  <si>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</si>
  <si>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</si>
  <si>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</si>
  <si>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</si>
  <si>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</si>
  <si>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</si>
  <si>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</si>
  <si>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</si>
  <si>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</si>
  <si>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</si>
  <si>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</si>
  <si>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</si>
  <si>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</si>
  <si>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</si>
  <si>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J V CALIL SERVICOS MEDICOS LTDA</t>
  </si>
  <si>
    <t>IRRF - PJ GERAL 1%</t>
  </si>
  <si>
    <t>RENDIMENTO MÊS</t>
  </si>
  <si>
    <t>ALEXANDRE YOSHIO SUKEGAWA</t>
  </si>
  <si>
    <t>APLICACAO</t>
  </si>
  <si>
    <t>LUCAS FERNANDES PIAZZALUNGA CLINICA MEDI</t>
  </si>
  <si>
    <t>CLINICA ODONTOLOGICA TATIANA RIBAS BIZIAK LTDA</t>
  </si>
  <si>
    <t>CLARO NXT TELECOMUNICACOES LTDA</t>
  </si>
  <si>
    <t>FR ATIVIDADES DE SAUDE LTDA</t>
  </si>
  <si>
    <t>ENVIO PIX</t>
  </si>
  <si>
    <t>SERVICOS DE ASSESSORIA E CONSULTORIA</t>
  </si>
  <si>
    <t>FERIAS PECUNIA E 1/3 FERIAS (FOLHA)</t>
  </si>
  <si>
    <t>MARIANA IARA MAGALHAES SERVICOS MEDICOS EIRELI</t>
  </si>
  <si>
    <t>MONTE REAL IMPORTADORA E DISTRIBUIDORA DE PRODUTOS VETERINAR</t>
  </si>
  <si>
    <t>LIFE SERVICOS DE COMUNICACAO MULTIMIDIA LTDA</t>
  </si>
  <si>
    <t>SUPERMED COMERCIO E IMPORTACAO DE PRODUTOS MEDICOS E HOSPITA</t>
  </si>
  <si>
    <t>NACIONAL COMERCIAL HOSPITALAR S.A.</t>
  </si>
  <si>
    <t>RODRIGO A BASSO LOPES SERV MED LTDA</t>
  </si>
  <si>
    <t>FERNANDA SIMINES NASCIMENTO SERVICOS MEDICOS - ME</t>
  </si>
  <si>
    <t>FISIOMED FISIOTERAPIA E REABILITACAO LTDA</t>
  </si>
  <si>
    <t>B T C CAVALHIERI SERVICOS ODONTOLOGICOS LTDA</t>
  </si>
  <si>
    <t>PG ORG GOV</t>
  </si>
  <si>
    <t>DENTAL MED SUL ARTIGOS ODONTOLOGICOS LTDA</t>
  </si>
  <si>
    <t>J C BOLOGNESI SERVICOS MEDICOS LTDA ME</t>
  </si>
  <si>
    <t>DEVOL TED</t>
  </si>
  <si>
    <t>A. F. R. CLINICA MEDICA LTDA ME</t>
  </si>
  <si>
    <t>SUGAI SERVICOS MEDICOS LTDA</t>
  </si>
  <si>
    <t>MALUF AMARAL SERVICOS MEDICOS LTDA ME</t>
  </si>
  <si>
    <t>FELIPE GOVEIA RODRIGUES SERVICOS MEDICOS LTDA ME</t>
  </si>
  <si>
    <t>D C ALIONSO SERVICOS MEDICOS LTDA</t>
  </si>
  <si>
    <t>FERNANDA CHACHA P SERVICOS MEDICOS LTDA</t>
  </si>
  <si>
    <t>MINISTERIO DA ECONOMIA - IR - PF</t>
  </si>
  <si>
    <t>BISPO DISTRIBUIDORA DE PRODUTOS ALIMENTICIOS EIRELI</t>
  </si>
  <si>
    <t>BRAZMIX COMERCIO VAREJISTA E ATACADISTA LTDA</t>
  </si>
  <si>
    <t>TRIUNFAL MARILIA COMERCIAL LTDA EPP</t>
  </si>
  <si>
    <t>FGTS A RECOLHER</t>
  </si>
  <si>
    <t>REVAL ATACADO DE PAPELARIA LTDA</t>
  </si>
  <si>
    <t>NUTRICIONALE COMERCIO DE ALIMENTOS LTDA</t>
  </si>
  <si>
    <t>VANESSA BERNARDO - SERVICOS MEDICOS EIRELI</t>
  </si>
  <si>
    <t>LIFE TECNOLOGIA LTDA</t>
  </si>
  <si>
    <t>FUTURA COM DE PROD MEDICOS E HOSPITALARES LTDA</t>
  </si>
  <si>
    <t>17/06/2022</t>
  </si>
  <si>
    <t>ALFALAGOS LTDA.</t>
  </si>
  <si>
    <t>PRECISION COMERCIAL DISTRIBUIDORA DE PRODUTOS MEDICO HOSPITA</t>
  </si>
  <si>
    <t>HDL LOGISTICA HOSPITALAR LTDA</t>
  </si>
  <si>
    <t>ASTRA FARMA COMERCIO DE MATERIAIS MEDICOS HOSPITALARES LTDA</t>
  </si>
  <si>
    <t>MASTER GAS - COMERCIO DE GAS PECAS E ACESSORIOS EIRELI - ME</t>
  </si>
  <si>
    <t>GOLD STAR DESCARTAVEIS E PRODUTOS DE LIMPEZA EIRELI</t>
  </si>
  <si>
    <t>KAUE CARVALHO SERVICOS MEDICOS LTDA</t>
  </si>
  <si>
    <t>ARIEL BONATINI LEMOS SERVICOS MEDICOS LTDA ME</t>
  </si>
  <si>
    <t>HENRIQUE SERVICOS MEDICOS LTDA</t>
  </si>
  <si>
    <t>MARCELA AMARO DE SANTANA SERVICOS MEDICOS EIRELI</t>
  </si>
  <si>
    <t>PATRICIA CARLA RIBEIRO LTDA - ME</t>
  </si>
  <si>
    <t>VERONEZ LIFE EIRELI</t>
  </si>
  <si>
    <t>ISADORA ZEQUINI SANCHES LTDA</t>
  </si>
  <si>
    <t>V C GUARNIERI SERVICOS MEDICOS LTDA</t>
  </si>
  <si>
    <t>ALEXIA CAMPOS BALDI ME</t>
  </si>
  <si>
    <t>ISABELLA GONCALVES C S DE ANDRADE SERV MED LTDA - ECHAPORA</t>
  </si>
  <si>
    <t>MEDMARTIRE CLINICA MEDICA LTDA</t>
  </si>
  <si>
    <t>CENTRO DE INTEGRACAO EMPRESA ESCOLA CIEE</t>
  </si>
  <si>
    <t>TURISMAR TRANSPORTES E TURISMO LTDA</t>
  </si>
  <si>
    <t>IMMUNIZE DESENVOLVIMENTO DE SISTEMA E CONSULTORIA LTDA</t>
  </si>
  <si>
    <t>20/07/2022</t>
  </si>
  <si>
    <t>25/07/2022</t>
  </si>
  <si>
    <t>26/07/2022</t>
  </si>
  <si>
    <t>PG PREFEIT</t>
  </si>
  <si>
    <t>PREFEITURA MUNICIPAL DE MARILIA</t>
  </si>
  <si>
    <t>GRRF FGTS A RECOLHER</t>
  </si>
  <si>
    <t>M M B DE SOUZA SERVICOS MEDICOS LTDA</t>
  </si>
  <si>
    <t>MICHELONE SERVICOS MEDICOS LTDA ME</t>
  </si>
  <si>
    <t>CALIL CLINICA MEDICA DE MARILIA LTDA ME</t>
  </si>
  <si>
    <t>MED CENTER COMERCIAL LTDA</t>
  </si>
  <si>
    <t>18/07/2022</t>
  </si>
  <si>
    <t>19/07/2022</t>
  </si>
  <si>
    <t>21/07/2022</t>
  </si>
  <si>
    <t>CBS MEDICO CIENTIFICA SA</t>
  </si>
  <si>
    <t>01/08/2022</t>
  </si>
  <si>
    <t>CLEBER MORAES ARANTES 36847004878 ME</t>
  </si>
  <si>
    <t>MAGIS FARMACIA DE MANIPULACAO LTDA</t>
  </si>
  <si>
    <t>THAIANE PIRES DOS SANTOS SAUNITI - ME</t>
  </si>
  <si>
    <t>04/08/2022</t>
  </si>
  <si>
    <t>05/08/2022</t>
  </si>
  <si>
    <t>SALARIOS E ORDENADOS A PAGAR</t>
  </si>
  <si>
    <t>08/08/2022</t>
  </si>
  <si>
    <t>09/08/2022</t>
  </si>
  <si>
    <t>10/08/2022</t>
  </si>
  <si>
    <t>G M PALOMBA ME</t>
  </si>
  <si>
    <t>RENATO DOS SANTOS PIGARI ME</t>
  </si>
  <si>
    <t>P M BAIAO SERVICOS MEDICOS LTDA</t>
  </si>
  <si>
    <t>11/08/2022</t>
  </si>
  <si>
    <t>FERIAS</t>
  </si>
  <si>
    <t>GABRIELA MASOCATTO BENETTI VILLANI SERV ODONT LTDA</t>
  </si>
  <si>
    <t>12/08/2022</t>
  </si>
  <si>
    <t>RESG AUTOM</t>
  </si>
  <si>
    <t>MARCO MEDICINA E SAUDE LTDA</t>
  </si>
  <si>
    <t>MEDILAR IMPORTACAO E DISTRIBUICAO DE PRODUTOS MEDICOS HOSPIT</t>
  </si>
  <si>
    <t>16/08/2022</t>
  </si>
  <si>
    <t>17/08/2022</t>
  </si>
  <si>
    <t>DIMASTER - COMERCIO DE PRODUTOS HOSPITALARES LTDA</t>
  </si>
  <si>
    <t>DB FOL PAG</t>
  </si>
  <si>
    <t>RESCISAO A PAGAR</t>
  </si>
  <si>
    <t>19/08/2022</t>
  </si>
  <si>
    <t>22/08/2022</t>
  </si>
  <si>
    <t>24/08/2022</t>
  </si>
  <si>
    <t>25/08/2022</t>
  </si>
  <si>
    <t>26/08/2022</t>
  </si>
  <si>
    <t>ANTONIO DE OLIVEIRA PAPELARIA, ARTESATOS E PRESENTES ME</t>
  </si>
  <si>
    <t>29/08/2022</t>
  </si>
  <si>
    <t>CAROLINA DE ANDRADE ALCALDE CLINICA MEDICA</t>
  </si>
  <si>
    <t>30/08/2022</t>
  </si>
  <si>
    <t>RAFAEL CAMPOS TEIXEIRA 22649879874 - ME</t>
  </si>
  <si>
    <t>31/08/2022</t>
  </si>
  <si>
    <t>SALDO EMPRESTIMO CONTA 900168</t>
  </si>
  <si>
    <t>Demonstrativo de Despesas Setembro 2022 - Conta 900168-2 - CEF</t>
  </si>
  <si>
    <t>05/09/2022</t>
  </si>
  <si>
    <t>06/09/2022</t>
  </si>
  <si>
    <t>46/2022</t>
  </si>
  <si>
    <t>08/09/2022</t>
  </si>
  <si>
    <t>LEIDE VANIA RODRIGUES SILVA</t>
  </si>
  <si>
    <t>47/2022</t>
  </si>
  <si>
    <t>13/09/2022</t>
  </si>
  <si>
    <t>RICARDO ZANCHETTA</t>
  </si>
  <si>
    <t>48/2022</t>
  </si>
  <si>
    <t>09/09/2022</t>
  </si>
  <si>
    <t>MADSON FRANCISCO P DE BRITO</t>
  </si>
  <si>
    <t>12/09/2022</t>
  </si>
  <si>
    <t>MAYARA DOS SANTOS FERMINO</t>
  </si>
  <si>
    <t>Balancete Financeiro Setembro 2022 - Conta  900168-2 - CEF</t>
  </si>
  <si>
    <t>Demonstrativo de Despesas Setembro 2022 - Conta 901922-0 - CEF</t>
  </si>
  <si>
    <t>01/09/2022</t>
  </si>
  <si>
    <t>ALELO INSTITUICAO DE PAGAMENTO SA - ABHU E UPA</t>
  </si>
  <si>
    <t>BRUNO ROBERTO VIEIRA DE OLIVEIRA 38650990843 - ME</t>
  </si>
  <si>
    <t>23/08/2022</t>
  </si>
  <si>
    <t>02/09/2022</t>
  </si>
  <si>
    <t>NILPLAST EMBALAGENS EIRELI</t>
  </si>
  <si>
    <t>FORTPEL COMERCIO DE DESCARTAVEIS LTDA</t>
  </si>
  <si>
    <t>06/08/2022</t>
  </si>
  <si>
    <t>P.S.G - INDUSTRIA &amp; COMERCIO LIMITADA</t>
  </si>
  <si>
    <t>45/2022</t>
  </si>
  <si>
    <t>TORREFACAO CAFE MOROZINI LTDA ME</t>
  </si>
  <si>
    <t>07/08/2022</t>
  </si>
  <si>
    <t>PRIMEX DISTRIBUIDORA DE TECNOLOGIA LTDA</t>
  </si>
  <si>
    <t>PEIXOTO EQUIPAMENTOS ODONTOLOGICOS LTDA ME</t>
  </si>
  <si>
    <t>FRANCISCO CORREA MOTA JUNIOR ME</t>
  </si>
  <si>
    <t>UNIDADE NEUROLOGICA E NEUROCIRURGICA DE MARILIA SS LTDA</t>
  </si>
  <si>
    <t>POSTO MONTE CARLO MARILIA LTDA</t>
  </si>
  <si>
    <t>MIXPEL DISTRIBUIDORA EIRELI</t>
  </si>
  <si>
    <t>CI SERVICOS MEDICOS LTDA</t>
  </si>
  <si>
    <t>WESLEY MIQUELOTI CLINICA MEDICA</t>
  </si>
  <si>
    <t>ANA LUCIA TREVISAN PONTELLO ME</t>
  </si>
  <si>
    <t>BUENO &amp; CASTRO SERVICOS MEDICOS SS LTDA</t>
  </si>
  <si>
    <t>RIBEIRO E CYRIACO SERVICOS MEDICOS LTDA</t>
  </si>
  <si>
    <t>14/09/2022</t>
  </si>
  <si>
    <t>ED PLASTIC INDUSTRIA E COMERCIO DE EMBALAGENS LTDA</t>
  </si>
  <si>
    <t>15/09/2022</t>
  </si>
  <si>
    <t>16/09/2022</t>
  </si>
  <si>
    <t>19/09/2022</t>
  </si>
  <si>
    <t>20/09/2022</t>
  </si>
  <si>
    <t>07/09/2022</t>
  </si>
  <si>
    <t>D30082</t>
  </si>
  <si>
    <t>D  20360</t>
  </si>
  <si>
    <t>28/2022</t>
  </si>
  <si>
    <t>2022/30</t>
  </si>
  <si>
    <t>2022/33</t>
  </si>
  <si>
    <t>2022/34</t>
  </si>
  <si>
    <t>29/2022</t>
  </si>
  <si>
    <t>21/09/2022</t>
  </si>
  <si>
    <t>PRO-AR COMERCIO DE PRODUTOS HOSPITALARES LTDA - ME</t>
  </si>
  <si>
    <t>23/09/2022</t>
  </si>
  <si>
    <t>JBD PRODUTOS MEDICOS LTDA</t>
  </si>
  <si>
    <t>PRO SAUDE DISTRIBUIDORA DE MEDICAMENTOS LTDA</t>
  </si>
  <si>
    <t>CIRURGICA SAO JOSE LTDA</t>
  </si>
  <si>
    <t>FOX INDUSTRIA E COMERCIO DE MATERIAIS MEDICOS E HOSPITALARES</t>
  </si>
  <si>
    <t>BIOHOSP PRODUTOS HOSPITALARES SA</t>
  </si>
  <si>
    <t>RIAADE SUPRIMENTOS MEDICOS LTDA EPP</t>
  </si>
  <si>
    <t>GEMMINI GESTORA DE EQUIPAMENTOS, MATERIAIS, MEDICAMENTOS E I</t>
  </si>
  <si>
    <t>CIRURGICA PATROCINIO DISTRIBUIDORA DE PRODUTOS HOSPITALARES</t>
  </si>
  <si>
    <t>49/2022</t>
  </si>
  <si>
    <t>26/09/2022</t>
  </si>
  <si>
    <t>DENTAL CREMER PRODUTOS ODONTOLOGICOS SA</t>
  </si>
  <si>
    <t>ACMSF SERVICOS MEDICOS LTDA</t>
  </si>
  <si>
    <t>112/2022</t>
  </si>
  <si>
    <t>27/09/2022</t>
  </si>
  <si>
    <t>28/09/2022</t>
  </si>
  <si>
    <t>TAISA ARAUJO SERVICOS MEDICOS LTDA</t>
  </si>
  <si>
    <t>CRISMED COMERCIAL HOSPITALAR LTDA</t>
  </si>
  <si>
    <t>ALEX ALVES DE ARAUJO 14353414810</t>
  </si>
  <si>
    <t>INGRID BERTA VIDOTO MARTINS E CIA LTDA</t>
  </si>
  <si>
    <t>29/09/2022</t>
  </si>
  <si>
    <t>50/2022</t>
  </si>
  <si>
    <t>30/09/2022</t>
  </si>
  <si>
    <t>65913/2022</t>
  </si>
  <si>
    <t>26/04/2022</t>
  </si>
  <si>
    <t>COMERCIAL SOUZA AZEVEDO LTDA</t>
  </si>
  <si>
    <t>PROMEDIRP MATERIAIS PRODUTOS E SERVICOS LTDA - ME</t>
  </si>
  <si>
    <t>LIGUE ELETRICA MATERIAIS ELETRICOS LTDA</t>
  </si>
  <si>
    <t>Balancete Financeiro Setembro 2022 -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</si>
  <si>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2022</t>
    </r>
  </si>
  <si>
    <r>
      <t>PROVISÃO MÊS DE</t>
    </r>
    <r>
      <rPr>
        <b/>
        <sz val="10"/>
        <color theme="1"/>
        <rFont val="Calibri"/>
        <family val="2"/>
        <scheme val="minor"/>
      </rPr>
      <t xml:space="preserve"> SETEMBRO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</si>
</sst>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43" fontId="0" fillId="0" borderId="0" xfId="0" applyNumberFormat="1"/>
    <xf numFmtId="14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6" fillId="0" borderId="0" xfId="0" applyFont="1"/>
    <xf numFmtId="43" fontId="5" fillId="0" borderId="0" xfId="0" applyNumberFormat="1" applyFont="1"/>
    <xf numFmtId="0" fontId="6" fillId="3" borderId="26" xfId="0" applyFont="1" applyFill="1" applyBorder="1"/>
    <xf numFmtId="0" fontId="6" fillId="3" borderId="27" xfId="0" applyFont="1" applyFill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4" xfId="0" applyFont="1" applyBorder="1"/>
    <xf numFmtId="0" fontId="6" fillId="3" borderId="19" xfId="0" applyFont="1" applyFill="1" applyBorder="1"/>
    <xf numFmtId="17" fontId="5" fillId="0" borderId="8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5" fillId="0" borderId="8" xfId="2" applyFont="1" applyFill="1" applyBorder="1"/>
  </cellXfs>
  <cellStyles count="3">
    <cellStyle name="Normal" xfId="0" builtinId="0"/>
    <cellStyle name="Vírgula" xfId="2" builtinId="3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CC3836E-BFC0-4594-AC53-BFA9D878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B6C971-9C87-4F6B-B5A1-4E57C084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967B3C6-9706-4483-B615-9AA38396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FB730F5-46F9-401F-83D7-15382B25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21</xdr:row>
      <xdr:rowOff>57150</xdr:rowOff>
    </xdr:from>
    <xdr:to>
      <xdr:col>1</xdr:col>
      <xdr:colOff>609600</xdr:colOff>
      <xdr:row>23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77B4A5B-9737-4C26-8C8C-D6D1D61C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4196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85724</xdr:colOff>
      <xdr:row>23</xdr:row>
      <xdr:rowOff>76200</xdr:rowOff>
    </xdr:from>
    <xdr:to>
      <xdr:col>9</xdr:col>
      <xdr:colOff>676274</xdr:colOff>
      <xdr:row>23</xdr:row>
      <xdr:rowOff>161925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F4E9C57-CC84-479D-9F6C-2887E560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5219700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5634236-3C13-4941-B1E1-36029CE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A43B650-5C31-4CC7-959B-3295F3B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48A58-06E4-4E8F-8E94-D697E360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EF6BEC5-6912-406D-81A7-433C8B9B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1A266C4-FFE0-4678-9BEF-9892860F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242</xdr:row>
      <xdr:rowOff>57150</xdr:rowOff>
    </xdr:from>
    <xdr:to>
      <xdr:col>1</xdr:col>
      <xdr:colOff>609600</xdr:colOff>
      <xdr:row>244</xdr:row>
      <xdr:rowOff>38100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52ADF3F-6638-4353-8094-B33CC6E1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520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244</xdr:row>
      <xdr:rowOff>66675</xdr:rowOff>
    </xdr:from>
    <xdr:to>
      <xdr:col>9</xdr:col>
      <xdr:colOff>666749</xdr:colOff>
      <xdr:row>244</xdr:row>
      <xdr:rowOff>152400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7C330312-9E23-424A-84EB-513F5C24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310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ropbox/UPA%20-%20Presta&#231;&#227;o%20de%20Contas/Presta&#231;&#227;o%20de%20Contas%20-%20Financeira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EF Abril 2022 - 900168"/>
      <sheetName val="CEF Abril 2022 - 901922"/>
      <sheetName val="CEF Maio 2022 - 900168"/>
      <sheetName val="CEF Maio 2022 - 901922"/>
      <sheetName val="CEF Junho 2022 - 900168"/>
      <sheetName val="CEF Junho 2022 - 901922"/>
      <sheetName val="CEF Julho 2022 - 900168"/>
      <sheetName val="CEF Julho 2022 - 901922"/>
      <sheetName val="CEF Agosto 2022 - 900168"/>
      <sheetName val="CEF Agosto 2022 - 901922"/>
      <sheetName val="CEF Setembro 2022 - 900168"/>
      <sheetName val="CEF Setembr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>
        <row r="26">
          <cell r="F26">
            <v>443.97999999986496</v>
          </cell>
        </row>
        <row r="49">
          <cell r="I49">
            <v>-3.2599700716673397E-11</v>
          </cell>
        </row>
        <row r="56">
          <cell r="I56">
            <v>0</v>
          </cell>
        </row>
        <row r="62">
          <cell r="I62">
            <v>0</v>
          </cell>
        </row>
      </sheetData>
      <sheetData sheetId="172">
        <row r="241">
          <cell r="F241">
            <v>1392.730000009411</v>
          </cell>
        </row>
        <row r="264">
          <cell r="I264">
            <v>105.62999999960186</v>
          </cell>
        </row>
        <row r="271">
          <cell r="I271">
            <v>67000</v>
          </cell>
        </row>
        <row r="278">
          <cell r="I278">
            <v>890000</v>
          </cell>
        </row>
        <row r="287">
          <cell r="I287">
            <v>386313.00000000006</v>
          </cell>
        </row>
      </sheetData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6"/>
  <sheetViews>
    <sheetView workbookViewId="0">
      <selection activeCell="A4" sqref="A4:J4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2" spans="1:10" ht="25.5" x14ac:dyDescent="0.25">
      <c r="C2" s="89" t="s">
        <v>0</v>
      </c>
      <c r="D2" s="89"/>
      <c r="E2" s="89"/>
      <c r="F2" s="89"/>
      <c r="G2" s="89"/>
      <c r="H2" s="89"/>
      <c r="I2" s="89"/>
      <c r="J2" s="89"/>
    </row>
    <row r="3" spans="1:10" ht="15.75" customHeight="1" x14ac:dyDescent="0.25"/>
    <row r="4" spans="1:10" ht="15.75" customHeight="1" x14ac:dyDescent="0.3">
      <c r="A4" s="90" t="s">
        <v>255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 customHeight="1" x14ac:dyDescent="0.25"/>
    <row r="6" spans="1:10" ht="15.75" customHeight="1" x14ac:dyDescent="0.25">
      <c r="A6" s="95" t="s">
        <v>1</v>
      </c>
      <c r="B6" s="95"/>
      <c r="C6" s="95"/>
      <c r="D6" s="95"/>
      <c r="E6" s="95"/>
      <c r="F6" s="95"/>
      <c r="G6" s="95" t="s">
        <v>2</v>
      </c>
      <c r="H6" s="95"/>
      <c r="I6" s="95"/>
      <c r="J6" s="95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69"/>
      <c r="B9" s="13"/>
      <c r="C9" s="13" t="s">
        <v>13</v>
      </c>
      <c r="D9" s="14"/>
      <c r="E9" s="14"/>
      <c r="F9" s="15">
        <f>'[1]CEF Agosto 2022 - 900168'!F26</f>
        <v>443.97999999986496</v>
      </c>
      <c r="G9" s="16"/>
      <c r="H9" s="17"/>
      <c r="I9" s="49"/>
      <c r="J9" s="70"/>
    </row>
    <row r="10" spans="1:10" ht="15.75" customHeight="1" x14ac:dyDescent="0.25">
      <c r="A10" s="69" t="s">
        <v>256</v>
      </c>
      <c r="B10" s="13">
        <v>51033</v>
      </c>
      <c r="C10" s="13" t="s">
        <v>15</v>
      </c>
      <c r="D10" s="14"/>
      <c r="E10" s="14">
        <v>500000</v>
      </c>
      <c r="F10" s="15">
        <f t="shared" ref="F10:F16" si="0">F9-D10+E10</f>
        <v>500443.97999999986</v>
      </c>
      <c r="G10" s="16" t="s">
        <v>16</v>
      </c>
      <c r="H10" s="17"/>
      <c r="I10" s="49"/>
      <c r="J10" s="70"/>
    </row>
    <row r="11" spans="1:10" x14ac:dyDescent="0.25">
      <c r="A11" s="69" t="s">
        <v>257</v>
      </c>
      <c r="B11" s="13">
        <v>274270</v>
      </c>
      <c r="C11" s="13" t="s">
        <v>241</v>
      </c>
      <c r="D11" s="14">
        <v>434245.14</v>
      </c>
      <c r="E11" s="14"/>
      <c r="F11" s="15">
        <f t="shared" si="0"/>
        <v>66198.839999999851</v>
      </c>
      <c r="G11" s="16" t="s">
        <v>17</v>
      </c>
      <c r="H11" s="17" t="s">
        <v>224</v>
      </c>
      <c r="I11" s="49" t="s">
        <v>258</v>
      </c>
      <c r="J11" s="70" t="s">
        <v>256</v>
      </c>
    </row>
    <row r="12" spans="1:10" x14ac:dyDescent="0.25">
      <c r="A12" s="69" t="s">
        <v>257</v>
      </c>
      <c r="B12" s="13">
        <v>565296</v>
      </c>
      <c r="C12" s="13" t="s">
        <v>54</v>
      </c>
      <c r="D12" s="14">
        <v>45745.08</v>
      </c>
      <c r="E12" s="14"/>
      <c r="F12" s="15">
        <f t="shared" si="0"/>
        <v>20453.759999999849</v>
      </c>
      <c r="G12" s="16" t="s">
        <v>28</v>
      </c>
      <c r="H12" s="17" t="s">
        <v>177</v>
      </c>
      <c r="I12" s="84">
        <v>44774</v>
      </c>
      <c r="J12" s="70" t="s">
        <v>257</v>
      </c>
    </row>
    <row r="13" spans="1:10" x14ac:dyDescent="0.25">
      <c r="A13" s="69" t="s">
        <v>259</v>
      </c>
      <c r="B13" s="13">
        <v>274270</v>
      </c>
      <c r="C13" s="13" t="s">
        <v>241</v>
      </c>
      <c r="D13" s="14">
        <v>1163.3</v>
      </c>
      <c r="E13" s="14"/>
      <c r="F13" s="15">
        <f t="shared" si="0"/>
        <v>19290.45999999985</v>
      </c>
      <c r="G13" s="16" t="s">
        <v>14</v>
      </c>
      <c r="H13" s="17" t="s">
        <v>260</v>
      </c>
      <c r="I13" s="49" t="s">
        <v>261</v>
      </c>
      <c r="J13" s="70" t="s">
        <v>259</v>
      </c>
    </row>
    <row r="14" spans="1:10" x14ac:dyDescent="0.25">
      <c r="A14" s="69" t="s">
        <v>262</v>
      </c>
      <c r="B14" s="13">
        <v>274270</v>
      </c>
      <c r="C14" s="13" t="s">
        <v>241</v>
      </c>
      <c r="D14" s="14">
        <v>4172.38</v>
      </c>
      <c r="E14" s="14"/>
      <c r="F14" s="15">
        <f t="shared" si="0"/>
        <v>15118.079999999849</v>
      </c>
      <c r="G14" s="16" t="s">
        <v>14</v>
      </c>
      <c r="H14" s="17" t="s">
        <v>263</v>
      </c>
      <c r="I14" s="49" t="s">
        <v>264</v>
      </c>
      <c r="J14" s="70" t="s">
        <v>265</v>
      </c>
    </row>
    <row r="15" spans="1:10" x14ac:dyDescent="0.25">
      <c r="A15" s="69" t="s">
        <v>262</v>
      </c>
      <c r="B15" s="13">
        <v>274270</v>
      </c>
      <c r="C15" s="13" t="s">
        <v>241</v>
      </c>
      <c r="D15" s="14">
        <v>2964.63</v>
      </c>
      <c r="E15" s="14"/>
      <c r="F15" s="15">
        <f t="shared" si="0"/>
        <v>12153.449999999848</v>
      </c>
      <c r="G15" s="16" t="s">
        <v>31</v>
      </c>
      <c r="H15" s="17" t="s">
        <v>266</v>
      </c>
      <c r="I15" s="49">
        <v>11164</v>
      </c>
      <c r="J15" s="70" t="s">
        <v>267</v>
      </c>
    </row>
    <row r="16" spans="1:10" x14ac:dyDescent="0.25">
      <c r="A16" s="69" t="s">
        <v>262</v>
      </c>
      <c r="B16" s="13">
        <v>274270</v>
      </c>
      <c r="C16" s="13" t="s">
        <v>241</v>
      </c>
      <c r="D16" s="14">
        <v>7294.77</v>
      </c>
      <c r="E16" s="14"/>
      <c r="F16" s="15">
        <f t="shared" si="0"/>
        <v>4858.6799999998475</v>
      </c>
      <c r="G16" s="16" t="s">
        <v>31</v>
      </c>
      <c r="H16" s="17" t="s">
        <v>268</v>
      </c>
      <c r="I16" s="49">
        <v>68460</v>
      </c>
      <c r="J16" s="70" t="s">
        <v>267</v>
      </c>
    </row>
    <row r="17" spans="1:10" x14ac:dyDescent="0.25">
      <c r="A17" s="69"/>
      <c r="B17" s="13"/>
      <c r="C17" s="13"/>
      <c r="D17" s="14"/>
      <c r="E17" s="14"/>
      <c r="F17" s="15"/>
      <c r="G17" s="16"/>
      <c r="H17" s="17"/>
      <c r="I17" s="49"/>
      <c r="J17" s="70"/>
    </row>
    <row r="18" spans="1:10" ht="15.75" thickBot="1" x14ac:dyDescent="0.3">
      <c r="A18" s="96" t="s">
        <v>20</v>
      </c>
      <c r="B18" s="97"/>
      <c r="C18" s="18"/>
      <c r="D18" s="19">
        <f>SUM(D10:D17)</f>
        <v>495585.30000000005</v>
      </c>
      <c r="E18" s="19">
        <f>SUM(E10:E17)</f>
        <v>500000</v>
      </c>
      <c r="F18" s="20">
        <f>F9-D18+E18</f>
        <v>4858.6799999998184</v>
      </c>
      <c r="G18" s="21"/>
      <c r="H18" s="22"/>
      <c r="I18" s="50"/>
      <c r="J18" s="72"/>
    </row>
    <row r="19" spans="1:10" x14ac:dyDescent="0.25">
      <c r="A19" s="24" t="s">
        <v>21</v>
      </c>
      <c r="B19" s="3"/>
      <c r="C19" s="3"/>
      <c r="D19" s="4"/>
      <c r="E19" s="3"/>
      <c r="F19" s="3"/>
      <c r="G19" s="3"/>
      <c r="H19" s="3"/>
      <c r="I19" s="3"/>
      <c r="J19" s="5"/>
    </row>
    <row r="20" spans="1:10" x14ac:dyDescent="0.25">
      <c r="A20" s="24"/>
      <c r="B20" s="3"/>
      <c r="C20" s="3"/>
      <c r="D20" s="4"/>
      <c r="E20" s="3"/>
      <c r="F20" s="3"/>
      <c r="G20" s="3"/>
      <c r="H20" s="3"/>
      <c r="I20" s="3"/>
      <c r="J20" s="5"/>
    </row>
    <row r="21" spans="1:10" ht="32.25" customHeight="1" x14ac:dyDescent="0.25">
      <c r="A21" s="24"/>
      <c r="B21" s="3"/>
      <c r="C21" s="3"/>
      <c r="D21" s="4"/>
      <c r="E21" s="3"/>
      <c r="F21" s="3"/>
      <c r="G21" s="3"/>
      <c r="H21" s="3"/>
      <c r="I21" s="3"/>
      <c r="J21" s="5"/>
    </row>
    <row r="23" spans="1:10" ht="25.5" x14ac:dyDescent="0.25">
      <c r="C23" s="89" t="s">
        <v>0</v>
      </c>
      <c r="D23" s="89"/>
      <c r="E23" s="89"/>
      <c r="F23" s="89"/>
      <c r="G23" s="89"/>
      <c r="H23" s="89"/>
      <c r="I23" s="89"/>
      <c r="J23" s="89"/>
    </row>
    <row r="25" spans="1:10" ht="18.75" x14ac:dyDescent="0.3">
      <c r="A25" s="90" t="s">
        <v>269</v>
      </c>
      <c r="B25" s="90"/>
      <c r="C25" s="90"/>
      <c r="D25" s="90"/>
      <c r="E25" s="90"/>
      <c r="F25" s="90"/>
      <c r="G25" s="90"/>
      <c r="H25" s="90"/>
      <c r="I25" s="90"/>
      <c r="J25" s="90"/>
    </row>
    <row r="26" spans="1:10" x14ac:dyDescent="0.25">
      <c r="A26" s="3"/>
      <c r="B26" s="3"/>
      <c r="C26" s="3"/>
      <c r="D26" s="4"/>
      <c r="E26" s="3"/>
      <c r="F26" s="3"/>
      <c r="G26" s="3"/>
      <c r="H26" s="3"/>
      <c r="I26" s="3"/>
      <c r="J26" s="5"/>
    </row>
    <row r="27" spans="1:10" x14ac:dyDescent="0.25">
      <c r="A27" s="91" t="s">
        <v>22</v>
      </c>
      <c r="B27" s="92"/>
      <c r="C27" s="92"/>
      <c r="D27" s="92"/>
      <c r="E27" s="93"/>
      <c r="F27" s="3"/>
      <c r="G27" s="94" t="s">
        <v>23</v>
      </c>
      <c r="H27" s="94"/>
      <c r="I27" s="94"/>
      <c r="J27" s="5"/>
    </row>
    <row r="28" spans="1:10" x14ac:dyDescent="0.25">
      <c r="A28" s="68" t="s">
        <v>111</v>
      </c>
      <c r="B28" s="73"/>
      <c r="C28" s="73"/>
      <c r="D28" s="26"/>
      <c r="E28" s="27">
        <f t="shared" ref="E28:E53" si="1">SUMIF($G$8:$G$17,A28,$D$8:$D$17)</f>
        <v>0</v>
      </c>
      <c r="F28" s="3"/>
      <c r="G28" s="68" t="s">
        <v>25</v>
      </c>
      <c r="H28" s="73"/>
      <c r="I28" s="28">
        <f>SUMIF($G$8:$G$17,G28,$E$8:$E$17)</f>
        <v>0</v>
      </c>
      <c r="J28" s="5"/>
    </row>
    <row r="29" spans="1:10" x14ac:dyDescent="0.25">
      <c r="A29" s="25" t="s">
        <v>24</v>
      </c>
      <c r="B29" s="73"/>
      <c r="C29" s="73"/>
      <c r="D29" s="26"/>
      <c r="E29" s="27">
        <f t="shared" si="1"/>
        <v>0</v>
      </c>
      <c r="F29" s="3"/>
      <c r="G29" s="68" t="s">
        <v>16</v>
      </c>
      <c r="H29" s="73"/>
      <c r="I29" s="29">
        <f>SUMIF($G$8:$G$17,G29,$E$8:$E$17)</f>
        <v>500000</v>
      </c>
      <c r="J29" s="5"/>
    </row>
    <row r="30" spans="1:10" x14ac:dyDescent="0.25">
      <c r="A30" s="25" t="s">
        <v>26</v>
      </c>
      <c r="B30" s="73"/>
      <c r="C30" s="73"/>
      <c r="D30" s="26"/>
      <c r="E30" s="27">
        <f t="shared" si="1"/>
        <v>0</v>
      </c>
      <c r="F30" s="3"/>
      <c r="G30" s="25" t="s">
        <v>27</v>
      </c>
      <c r="H30" s="73"/>
      <c r="I30" s="29">
        <f>SUMIF($G$8:$G$17,G30,$E$8:$E$17)</f>
        <v>0</v>
      </c>
      <c r="J30" s="5"/>
    </row>
    <row r="31" spans="1:10" x14ac:dyDescent="0.25">
      <c r="A31" s="25" t="s">
        <v>18</v>
      </c>
      <c r="B31" s="73"/>
      <c r="C31" s="73"/>
      <c r="D31" s="26"/>
      <c r="E31" s="27">
        <f t="shared" si="1"/>
        <v>0</v>
      </c>
      <c r="F31" s="3"/>
      <c r="G31" s="25" t="s">
        <v>19</v>
      </c>
      <c r="H31" s="3"/>
      <c r="I31" s="29">
        <f>SUMIF($G$8:$G$17,G31,$E$8:$E$17)</f>
        <v>0</v>
      </c>
      <c r="J31" s="5"/>
    </row>
    <row r="32" spans="1:10" x14ac:dyDescent="0.25">
      <c r="A32" s="25" t="s">
        <v>14</v>
      </c>
      <c r="B32" s="73"/>
      <c r="C32" s="73"/>
      <c r="D32" s="26"/>
      <c r="E32" s="27">
        <f t="shared" si="1"/>
        <v>5335.68</v>
      </c>
      <c r="F32" s="3"/>
      <c r="G32" s="85" t="s">
        <v>125</v>
      </c>
      <c r="H32" s="86"/>
      <c r="I32" s="29">
        <f>SUMIF($G$8:$G$17,G32,$E$8:$E$17)</f>
        <v>0</v>
      </c>
      <c r="J32" s="5"/>
    </row>
    <row r="33" spans="1:10" x14ac:dyDescent="0.25">
      <c r="A33" s="25" t="s">
        <v>28</v>
      </c>
      <c r="B33" s="73"/>
      <c r="C33" s="73"/>
      <c r="D33" s="26"/>
      <c r="E33" s="27">
        <f t="shared" si="1"/>
        <v>45745.08</v>
      </c>
      <c r="F33" s="3"/>
      <c r="G33" s="30" t="s">
        <v>30</v>
      </c>
      <c r="H33" s="74"/>
      <c r="I33" s="31">
        <f>SUM(I28:I32)</f>
        <v>500000</v>
      </c>
      <c r="J33" s="5"/>
    </row>
    <row r="34" spans="1:10" x14ac:dyDescent="0.25">
      <c r="A34" s="25" t="s">
        <v>96</v>
      </c>
      <c r="B34" s="73"/>
      <c r="C34" s="73"/>
      <c r="D34" s="26"/>
      <c r="E34" s="27">
        <f t="shared" si="1"/>
        <v>0</v>
      </c>
      <c r="F34" s="3"/>
      <c r="G34" s="75"/>
      <c r="H34" s="76"/>
      <c r="I34" s="32"/>
      <c r="J34" s="5"/>
    </row>
    <row r="35" spans="1:10" x14ac:dyDescent="0.25">
      <c r="A35" s="25" t="s">
        <v>46</v>
      </c>
      <c r="B35" s="73"/>
      <c r="C35" s="73"/>
      <c r="D35" s="26"/>
      <c r="E35" s="27">
        <f t="shared" si="1"/>
        <v>0</v>
      </c>
      <c r="F35" s="3"/>
      <c r="G35" s="33" t="s">
        <v>32</v>
      </c>
      <c r="H35" s="34"/>
      <c r="I35" s="35"/>
    </row>
    <row r="36" spans="1:10" x14ac:dyDescent="0.25">
      <c r="A36" s="25" t="s">
        <v>58</v>
      </c>
      <c r="B36" s="73"/>
      <c r="C36" s="73"/>
      <c r="D36" s="26"/>
      <c r="E36" s="27">
        <f t="shared" si="1"/>
        <v>0</v>
      </c>
      <c r="F36" s="3"/>
      <c r="G36" s="68" t="s">
        <v>33</v>
      </c>
      <c r="H36" s="73"/>
      <c r="I36" s="28">
        <f>'[1]CEF Agosto 2022 - 900168'!I49</f>
        <v>-3.2599700716673397E-11</v>
      </c>
    </row>
    <row r="37" spans="1:10" x14ac:dyDescent="0.25">
      <c r="A37" s="25" t="s">
        <v>82</v>
      </c>
      <c r="B37" s="73"/>
      <c r="C37" s="73"/>
      <c r="D37" s="26"/>
      <c r="E37" s="27">
        <f t="shared" si="1"/>
        <v>0</v>
      </c>
      <c r="F37" s="3"/>
      <c r="G37" s="25" t="s">
        <v>24</v>
      </c>
      <c r="H37" s="73"/>
      <c r="I37" s="29">
        <f>SUMIF($G$8:$G$17,G37,$D$8:$D$17)</f>
        <v>0</v>
      </c>
    </row>
    <row r="38" spans="1:10" x14ac:dyDescent="0.25">
      <c r="A38" s="25" t="s">
        <v>40</v>
      </c>
      <c r="B38" s="73"/>
      <c r="C38" s="73"/>
      <c r="D38" s="26"/>
      <c r="E38" s="27">
        <f t="shared" si="1"/>
        <v>0</v>
      </c>
      <c r="F38" s="3"/>
      <c r="G38" s="85" t="s">
        <v>27</v>
      </c>
      <c r="H38" s="86"/>
      <c r="I38" s="29">
        <f>-SUMIF($G$8:$G$17,G38,$E$8:$E$17)</f>
        <v>0</v>
      </c>
    </row>
    <row r="39" spans="1:10" x14ac:dyDescent="0.25">
      <c r="A39" s="25" t="s">
        <v>29</v>
      </c>
      <c r="B39" s="73"/>
      <c r="C39" s="73"/>
      <c r="D39" s="26"/>
      <c r="E39" s="27">
        <f t="shared" si="1"/>
        <v>0</v>
      </c>
      <c r="F39" s="3"/>
      <c r="G39" s="68" t="s">
        <v>34</v>
      </c>
      <c r="H39" s="73"/>
      <c r="I39" s="29">
        <v>0</v>
      </c>
    </row>
    <row r="40" spans="1:10" x14ac:dyDescent="0.25">
      <c r="A40" s="25" t="s">
        <v>47</v>
      </c>
      <c r="B40" s="73"/>
      <c r="C40" s="73"/>
      <c r="D40" s="26"/>
      <c r="E40" s="27">
        <f t="shared" si="1"/>
        <v>0</v>
      </c>
      <c r="F40" s="3"/>
      <c r="G40" s="36"/>
      <c r="H40" s="37"/>
      <c r="I40" s="29"/>
    </row>
    <row r="41" spans="1:10" x14ac:dyDescent="0.25">
      <c r="A41" s="25" t="s">
        <v>17</v>
      </c>
      <c r="B41" s="73"/>
      <c r="C41" s="73"/>
      <c r="D41" s="26"/>
      <c r="E41" s="27">
        <f t="shared" si="1"/>
        <v>434245.14</v>
      </c>
      <c r="F41" s="3"/>
      <c r="G41" s="38" t="s">
        <v>35</v>
      </c>
      <c r="H41" s="37"/>
      <c r="I41" s="39">
        <f>SUM(I36:I40)</f>
        <v>-3.2599700716673397E-11</v>
      </c>
    </row>
    <row r="42" spans="1:10" x14ac:dyDescent="0.25">
      <c r="A42" s="25" t="s">
        <v>31</v>
      </c>
      <c r="B42" s="73"/>
      <c r="C42" s="73"/>
      <c r="D42" s="26"/>
      <c r="E42" s="27">
        <f t="shared" si="1"/>
        <v>10259.400000000001</v>
      </c>
      <c r="F42" s="3"/>
      <c r="G42" s="40"/>
      <c r="I42" s="41"/>
      <c r="J42" s="5"/>
    </row>
    <row r="43" spans="1:10" x14ac:dyDescent="0.25">
      <c r="A43" s="25" t="s">
        <v>152</v>
      </c>
      <c r="B43" s="73"/>
      <c r="C43" s="73"/>
      <c r="D43" s="26"/>
      <c r="E43" s="27">
        <f t="shared" si="1"/>
        <v>0</v>
      </c>
      <c r="F43" s="3"/>
      <c r="G43" s="33" t="s">
        <v>36</v>
      </c>
      <c r="H43" s="34"/>
      <c r="I43" s="35"/>
      <c r="J43" s="5"/>
    </row>
    <row r="44" spans="1:10" x14ac:dyDescent="0.25">
      <c r="A44" s="25" t="s">
        <v>141</v>
      </c>
      <c r="B44" s="73"/>
      <c r="C44" s="73"/>
      <c r="D44" s="26"/>
      <c r="E44" s="27">
        <f t="shared" si="1"/>
        <v>0</v>
      </c>
      <c r="F44" s="3"/>
      <c r="G44" s="68" t="s">
        <v>33</v>
      </c>
      <c r="H44" s="73"/>
      <c r="I44" s="42">
        <f>'[1]CEF Agosto 2022 - 900168'!I56</f>
        <v>0</v>
      </c>
      <c r="J44" s="5"/>
    </row>
    <row r="45" spans="1:10" x14ac:dyDescent="0.25">
      <c r="A45" s="25" t="s">
        <v>61</v>
      </c>
      <c r="B45" s="73"/>
      <c r="C45" s="73"/>
      <c r="D45" s="26"/>
      <c r="E45" s="27">
        <f t="shared" si="1"/>
        <v>0</v>
      </c>
      <c r="F45" s="3"/>
      <c r="G45" s="68" t="s">
        <v>37</v>
      </c>
      <c r="H45" s="73"/>
      <c r="I45" s="43">
        <v>500000</v>
      </c>
      <c r="J45" s="5"/>
    </row>
    <row r="46" spans="1:10" x14ac:dyDescent="0.25">
      <c r="A46" s="25" t="s">
        <v>39</v>
      </c>
      <c r="B46" s="73"/>
      <c r="C46" s="73"/>
      <c r="D46" s="26"/>
      <c r="E46" s="27">
        <f t="shared" si="1"/>
        <v>0</v>
      </c>
      <c r="F46" s="3"/>
      <c r="G46" s="68" t="s">
        <v>16</v>
      </c>
      <c r="H46" s="73"/>
      <c r="I46" s="29">
        <f>-SUMIF($G$8:$G$17,G46,$E$8:$E$17)</f>
        <v>-500000</v>
      </c>
      <c r="J46" s="5"/>
    </row>
    <row r="47" spans="1:10" x14ac:dyDescent="0.25">
      <c r="A47" s="25"/>
      <c r="B47" s="73"/>
      <c r="C47" s="73"/>
      <c r="D47" s="26"/>
      <c r="E47" s="27">
        <f t="shared" si="1"/>
        <v>0</v>
      </c>
      <c r="F47" s="3"/>
      <c r="G47" s="68"/>
      <c r="H47" s="37"/>
      <c r="I47" s="44"/>
      <c r="J47" s="5"/>
    </row>
    <row r="48" spans="1:10" x14ac:dyDescent="0.25">
      <c r="A48" s="25"/>
      <c r="B48" s="73"/>
      <c r="C48" s="73"/>
      <c r="D48" s="26"/>
      <c r="E48" s="27">
        <f t="shared" si="1"/>
        <v>0</v>
      </c>
      <c r="F48" s="3"/>
      <c r="G48" s="30" t="s">
        <v>35</v>
      </c>
      <c r="H48" s="37"/>
      <c r="I48" s="39">
        <f>SUM(I44:I47)</f>
        <v>0</v>
      </c>
      <c r="J48" s="5"/>
    </row>
    <row r="49" spans="1:10" x14ac:dyDescent="0.25">
      <c r="A49" s="25"/>
      <c r="B49" s="73"/>
      <c r="C49" s="73"/>
      <c r="D49" s="26"/>
      <c r="E49" s="27">
        <f t="shared" si="1"/>
        <v>0</v>
      </c>
      <c r="F49" s="3"/>
      <c r="G49" s="78" t="s">
        <v>123</v>
      </c>
      <c r="H49" s="79"/>
      <c r="I49" s="58"/>
      <c r="J49" s="5"/>
    </row>
    <row r="50" spans="1:10" x14ac:dyDescent="0.25">
      <c r="A50" s="25"/>
      <c r="B50" s="73"/>
      <c r="C50" s="73"/>
      <c r="D50" s="26"/>
      <c r="E50" s="27">
        <f t="shared" si="1"/>
        <v>0</v>
      </c>
      <c r="G50" s="80" t="s">
        <v>33</v>
      </c>
      <c r="H50" s="81"/>
      <c r="I50" s="51">
        <f>'[1]CEF Agosto 2022 - 900168'!I62</f>
        <v>0</v>
      </c>
    </row>
    <row r="51" spans="1:10" x14ac:dyDescent="0.25">
      <c r="A51" s="25"/>
      <c r="B51" s="73"/>
      <c r="C51" s="73"/>
      <c r="D51" s="26"/>
      <c r="E51" s="27">
        <f t="shared" si="1"/>
        <v>0</v>
      </c>
      <c r="G51" s="25" t="s">
        <v>125</v>
      </c>
      <c r="H51" s="73"/>
      <c r="I51" s="52">
        <f>SUMIF($G$8:$G$19,G51,$E$8:$E$19)</f>
        <v>0</v>
      </c>
    </row>
    <row r="52" spans="1:10" x14ac:dyDescent="0.25">
      <c r="A52" s="25"/>
      <c r="B52" s="73"/>
      <c r="C52" s="73"/>
      <c r="D52" s="26"/>
      <c r="E52" s="27">
        <f t="shared" si="1"/>
        <v>0</v>
      </c>
      <c r="G52" s="68" t="s">
        <v>126</v>
      </c>
      <c r="H52" s="73"/>
      <c r="I52" s="52">
        <f>-SUMIF($G$8:$G$19,G52,$D$8:$D$19)</f>
        <v>0</v>
      </c>
    </row>
    <row r="53" spans="1:10" x14ac:dyDescent="0.25">
      <c r="A53" s="25"/>
      <c r="B53" s="73"/>
      <c r="C53" s="73"/>
      <c r="D53" s="26"/>
      <c r="E53" s="27">
        <f t="shared" si="1"/>
        <v>0</v>
      </c>
      <c r="G53" s="68"/>
      <c r="H53" s="37"/>
      <c r="I53" s="59"/>
    </row>
    <row r="54" spans="1:10" x14ac:dyDescent="0.25">
      <c r="A54" s="87" t="s">
        <v>30</v>
      </c>
      <c r="B54" s="88"/>
      <c r="C54" s="88"/>
      <c r="D54" s="45"/>
      <c r="E54" s="46">
        <f>SUM(E28:E53)</f>
        <v>495585.30000000005</v>
      </c>
      <c r="G54" s="30" t="s">
        <v>128</v>
      </c>
      <c r="H54" s="37"/>
      <c r="I54" s="53">
        <f>SUM(I50:I53)</f>
        <v>0</v>
      </c>
    </row>
    <row r="56" spans="1:10" x14ac:dyDescent="0.25">
      <c r="E56" s="71">
        <f>E54-D18</f>
        <v>0</v>
      </c>
    </row>
  </sheetData>
  <mergeCells count="12">
    <mergeCell ref="A27:E27"/>
    <mergeCell ref="G27:I27"/>
    <mergeCell ref="G32:H32"/>
    <mergeCell ref="G38:H38"/>
    <mergeCell ref="A54:C54"/>
    <mergeCell ref="C2:J2"/>
    <mergeCell ref="A4:J4"/>
    <mergeCell ref="A6:F6"/>
    <mergeCell ref="G6:J6"/>
    <mergeCell ref="A18:B18"/>
    <mergeCell ref="C23:J23"/>
    <mergeCell ref="A25:J25"/>
  </mergeCells>
  <dataValidations count="1">
    <dataValidation type="list" allowBlank="1" showInputMessage="1" showErrorMessage="1" sqref="G10:G16" xr:uid="{CC599A94-E79D-4A34-AE44-E8FB2700640E}">
      <formula1>$A$28:$A$47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11"/>
  <sheetViews>
    <sheetView tabSelected="1" workbookViewId="0">
      <selection activeCell="J5" sqref="J5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7" bestFit="1" customWidth="1"/>
    <col min="10" max="10" width="12.42578125" style="2" bestFit="1" customWidth="1"/>
  </cols>
  <sheetData>
    <row r="2" spans="1:10" ht="25.5" x14ac:dyDescent="0.25">
      <c r="C2" s="89" t="s">
        <v>0</v>
      </c>
      <c r="D2" s="89"/>
      <c r="E2" s="89"/>
      <c r="F2" s="89"/>
      <c r="G2" s="89"/>
      <c r="H2" s="89"/>
      <c r="I2" s="89"/>
      <c r="J2" s="89"/>
    </row>
    <row r="4" spans="1:10" ht="18.75" x14ac:dyDescent="0.3">
      <c r="A4" s="90" t="s">
        <v>270</v>
      </c>
      <c r="B4" s="90"/>
      <c r="C4" s="90"/>
      <c r="D4" s="90"/>
      <c r="E4" s="90"/>
      <c r="F4" s="90"/>
      <c r="G4" s="90"/>
      <c r="H4" s="90"/>
      <c r="I4" s="90"/>
      <c r="J4" s="90"/>
    </row>
    <row r="6" spans="1:10" x14ac:dyDescent="0.25">
      <c r="A6" s="95" t="s">
        <v>1</v>
      </c>
      <c r="B6" s="95"/>
      <c r="C6" s="95"/>
      <c r="D6" s="95"/>
      <c r="E6" s="95"/>
      <c r="F6" s="95"/>
      <c r="G6" s="95" t="s">
        <v>2</v>
      </c>
      <c r="H6" s="95"/>
      <c r="I6" s="95"/>
      <c r="J6" s="95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48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69"/>
      <c r="B9" s="49"/>
      <c r="C9" s="13" t="s">
        <v>13</v>
      </c>
      <c r="D9" s="14"/>
      <c r="E9" s="14"/>
      <c r="F9" s="15">
        <f>'[1]CEF Agosto 2022 - 901922'!F241</f>
        <v>1392.730000009411</v>
      </c>
      <c r="G9" s="16"/>
      <c r="H9" s="17"/>
      <c r="I9" s="49"/>
      <c r="J9" s="70"/>
    </row>
    <row r="10" spans="1:10" x14ac:dyDescent="0.25">
      <c r="A10" s="69" t="s">
        <v>271</v>
      </c>
      <c r="B10" s="49">
        <v>11427</v>
      </c>
      <c r="C10" s="13" t="s">
        <v>15</v>
      </c>
      <c r="D10" s="14"/>
      <c r="E10" s="14">
        <v>58000</v>
      </c>
      <c r="F10" s="15">
        <f t="shared" ref="F10:F73" si="0">F9-D10+E10</f>
        <v>59392.730000009411</v>
      </c>
      <c r="G10" s="16" t="s">
        <v>125</v>
      </c>
      <c r="H10" s="17"/>
      <c r="I10" s="49"/>
      <c r="J10" s="70"/>
    </row>
    <row r="11" spans="1:10" x14ac:dyDescent="0.25">
      <c r="A11" s="69" t="s">
        <v>271</v>
      </c>
      <c r="B11" s="49">
        <v>529592</v>
      </c>
      <c r="C11" s="13" t="s">
        <v>38</v>
      </c>
      <c r="D11" s="14">
        <v>116.77</v>
      </c>
      <c r="E11" s="14"/>
      <c r="F11" s="15">
        <f t="shared" si="0"/>
        <v>59275.960000009414</v>
      </c>
      <c r="G11" s="16" t="s">
        <v>40</v>
      </c>
      <c r="H11" s="17" t="s">
        <v>158</v>
      </c>
      <c r="I11" s="49">
        <v>41742</v>
      </c>
      <c r="J11" s="70" t="s">
        <v>214</v>
      </c>
    </row>
    <row r="12" spans="1:10" x14ac:dyDescent="0.25">
      <c r="A12" s="69" t="s">
        <v>271</v>
      </c>
      <c r="B12" s="49">
        <v>528763</v>
      </c>
      <c r="C12" s="13" t="s">
        <v>38</v>
      </c>
      <c r="D12" s="14">
        <v>52687.46</v>
      </c>
      <c r="E12" s="14"/>
      <c r="F12" s="15">
        <f t="shared" si="0"/>
        <v>6588.5000000094151</v>
      </c>
      <c r="G12" s="16" t="s">
        <v>39</v>
      </c>
      <c r="H12" s="17" t="s">
        <v>272</v>
      </c>
      <c r="I12" s="49">
        <v>36753892</v>
      </c>
      <c r="J12" s="70" t="s">
        <v>253</v>
      </c>
    </row>
    <row r="13" spans="1:10" x14ac:dyDescent="0.25">
      <c r="A13" s="69" t="s">
        <v>271</v>
      </c>
      <c r="B13" s="49">
        <v>532595</v>
      </c>
      <c r="C13" s="13" t="s">
        <v>38</v>
      </c>
      <c r="D13" s="14">
        <v>2232.66</v>
      </c>
      <c r="E13" s="14"/>
      <c r="F13" s="15">
        <f t="shared" si="0"/>
        <v>4355.8400000094152</v>
      </c>
      <c r="G13" s="16" t="s">
        <v>40</v>
      </c>
      <c r="H13" s="17" t="s">
        <v>240</v>
      </c>
      <c r="I13" s="49">
        <v>288650</v>
      </c>
      <c r="J13" s="70" t="s">
        <v>214</v>
      </c>
    </row>
    <row r="14" spans="1:10" x14ac:dyDescent="0.25">
      <c r="A14" s="69" t="s">
        <v>271</v>
      </c>
      <c r="B14" s="49">
        <v>11507</v>
      </c>
      <c r="C14" s="13" t="s">
        <v>151</v>
      </c>
      <c r="D14" s="14">
        <v>285.70999999999998</v>
      </c>
      <c r="E14" s="14"/>
      <c r="F14" s="15">
        <f t="shared" si="0"/>
        <v>4070.1300000094152</v>
      </c>
      <c r="G14" s="16" t="s">
        <v>46</v>
      </c>
      <c r="H14" s="17" t="s">
        <v>273</v>
      </c>
      <c r="I14" s="49">
        <v>12</v>
      </c>
      <c r="J14" s="70" t="s">
        <v>274</v>
      </c>
    </row>
    <row r="15" spans="1:10" x14ac:dyDescent="0.25">
      <c r="A15" s="69" t="s">
        <v>271</v>
      </c>
      <c r="B15" s="49">
        <v>531596</v>
      </c>
      <c r="C15" s="13" t="s">
        <v>38</v>
      </c>
      <c r="D15" s="14">
        <v>2683.73</v>
      </c>
      <c r="E15" s="14"/>
      <c r="F15" s="15">
        <f t="shared" si="0"/>
        <v>1386.4000000094152</v>
      </c>
      <c r="G15" s="16" t="s">
        <v>40</v>
      </c>
      <c r="H15" s="17" t="s">
        <v>68</v>
      </c>
      <c r="I15" s="49">
        <v>854939</v>
      </c>
      <c r="J15" s="70" t="s">
        <v>214</v>
      </c>
    </row>
    <row r="16" spans="1:10" x14ac:dyDescent="0.25">
      <c r="A16" s="69" t="s">
        <v>275</v>
      </c>
      <c r="B16" s="49">
        <v>528058</v>
      </c>
      <c r="C16" s="13" t="s">
        <v>146</v>
      </c>
      <c r="D16" s="14">
        <v>388246.34</v>
      </c>
      <c r="E16" s="14"/>
      <c r="F16" s="15">
        <f t="shared" si="0"/>
        <v>-386859.93999999063</v>
      </c>
      <c r="G16" s="16" t="s">
        <v>57</v>
      </c>
      <c r="H16" s="17"/>
      <c r="I16" s="49"/>
      <c r="J16" s="70"/>
    </row>
    <row r="17" spans="1:10" x14ac:dyDescent="0.25">
      <c r="A17" s="69" t="s">
        <v>275</v>
      </c>
      <c r="B17" s="49">
        <v>385475</v>
      </c>
      <c r="C17" s="13" t="s">
        <v>38</v>
      </c>
      <c r="D17" s="14">
        <v>1450</v>
      </c>
      <c r="E17" s="14"/>
      <c r="F17" s="15">
        <f t="shared" si="0"/>
        <v>-388309.93999999063</v>
      </c>
      <c r="G17" s="16" t="s">
        <v>40</v>
      </c>
      <c r="H17" s="17" t="s">
        <v>237</v>
      </c>
      <c r="I17" s="49">
        <v>811792</v>
      </c>
      <c r="J17" s="70" t="s">
        <v>223</v>
      </c>
    </row>
    <row r="18" spans="1:10" x14ac:dyDescent="0.25">
      <c r="A18" s="69" t="s">
        <v>275</v>
      </c>
      <c r="B18" s="49">
        <v>1</v>
      </c>
      <c r="C18" s="13" t="s">
        <v>49</v>
      </c>
      <c r="D18" s="14"/>
      <c r="E18" s="14">
        <v>390000</v>
      </c>
      <c r="F18" s="15">
        <f t="shared" si="0"/>
        <v>1690.0600000093691</v>
      </c>
      <c r="G18" s="16" t="s">
        <v>50</v>
      </c>
      <c r="H18" s="17"/>
      <c r="I18" s="49"/>
      <c r="J18" s="70"/>
    </row>
    <row r="19" spans="1:10" x14ac:dyDescent="0.25">
      <c r="A19" s="69" t="s">
        <v>275</v>
      </c>
      <c r="B19" s="49">
        <v>386603</v>
      </c>
      <c r="C19" s="13" t="s">
        <v>38</v>
      </c>
      <c r="D19" s="14">
        <v>894.74</v>
      </c>
      <c r="E19" s="14"/>
      <c r="F19" s="15">
        <f t="shared" si="0"/>
        <v>795.3200000093691</v>
      </c>
      <c r="G19" s="16" t="s">
        <v>43</v>
      </c>
      <c r="H19" s="17" t="s">
        <v>44</v>
      </c>
      <c r="I19" s="49">
        <v>89</v>
      </c>
      <c r="J19" s="70" t="s">
        <v>223</v>
      </c>
    </row>
    <row r="20" spans="1:10" x14ac:dyDescent="0.25">
      <c r="A20" s="69" t="s">
        <v>275</v>
      </c>
      <c r="B20" s="49">
        <v>386178</v>
      </c>
      <c r="C20" s="13" t="s">
        <v>38</v>
      </c>
      <c r="D20" s="14">
        <v>795.32</v>
      </c>
      <c r="E20" s="14"/>
      <c r="F20" s="15">
        <f t="shared" si="0"/>
        <v>9.3690459834760986E-9</v>
      </c>
      <c r="G20" s="16" t="s">
        <v>43</v>
      </c>
      <c r="H20" s="17" t="s">
        <v>44</v>
      </c>
      <c r="I20" s="49">
        <v>107</v>
      </c>
      <c r="J20" s="70" t="s">
        <v>223</v>
      </c>
    </row>
    <row r="21" spans="1:10" x14ac:dyDescent="0.25">
      <c r="A21" s="69" t="s">
        <v>256</v>
      </c>
      <c r="B21" s="49">
        <v>628947</v>
      </c>
      <c r="C21" s="13" t="s">
        <v>38</v>
      </c>
      <c r="D21" s="14">
        <v>1236.26</v>
      </c>
      <c r="E21" s="14"/>
      <c r="F21" s="15">
        <f t="shared" si="0"/>
        <v>-1236.2599999906311</v>
      </c>
      <c r="G21" s="16" t="s">
        <v>40</v>
      </c>
      <c r="H21" s="17" t="s">
        <v>175</v>
      </c>
      <c r="I21" s="49">
        <v>165026</v>
      </c>
      <c r="J21" s="70" t="s">
        <v>215</v>
      </c>
    </row>
    <row r="22" spans="1:10" x14ac:dyDescent="0.25">
      <c r="A22" s="69" t="s">
        <v>256</v>
      </c>
      <c r="B22" s="49">
        <v>628144</v>
      </c>
      <c r="C22" s="13" t="s">
        <v>38</v>
      </c>
      <c r="D22" s="14">
        <v>1320</v>
      </c>
      <c r="E22" s="14"/>
      <c r="F22" s="15">
        <f t="shared" si="0"/>
        <v>-2556.2599999906311</v>
      </c>
      <c r="G22" s="16" t="s">
        <v>40</v>
      </c>
      <c r="H22" s="17" t="s">
        <v>176</v>
      </c>
      <c r="I22" s="49">
        <v>134068</v>
      </c>
      <c r="J22" s="70" t="s">
        <v>216</v>
      </c>
    </row>
    <row r="23" spans="1:10" x14ac:dyDescent="0.25">
      <c r="A23" s="69" t="s">
        <v>256</v>
      </c>
      <c r="B23" s="49">
        <v>625346</v>
      </c>
      <c r="C23" s="13" t="s">
        <v>38</v>
      </c>
      <c r="D23" s="14">
        <v>789.79</v>
      </c>
      <c r="E23" s="14"/>
      <c r="F23" s="15">
        <f t="shared" si="0"/>
        <v>-3346.049999990631</v>
      </c>
      <c r="G23" s="16" t="s">
        <v>61</v>
      </c>
      <c r="H23" s="17" t="s">
        <v>276</v>
      </c>
      <c r="I23" s="49">
        <v>153146</v>
      </c>
      <c r="J23" s="70" t="s">
        <v>222</v>
      </c>
    </row>
    <row r="24" spans="1:10" x14ac:dyDescent="0.25">
      <c r="A24" s="69" t="s">
        <v>256</v>
      </c>
      <c r="B24" s="49">
        <v>624532</v>
      </c>
      <c r="C24" s="13" t="s">
        <v>38</v>
      </c>
      <c r="D24" s="14">
        <v>590.16</v>
      </c>
      <c r="E24" s="14"/>
      <c r="F24" s="15">
        <f t="shared" si="0"/>
        <v>-3936.2099999906309</v>
      </c>
      <c r="G24" s="16" t="s">
        <v>58</v>
      </c>
      <c r="H24" s="17" t="s">
        <v>277</v>
      </c>
      <c r="I24" s="49">
        <v>191585</v>
      </c>
      <c r="J24" s="70" t="s">
        <v>222</v>
      </c>
    </row>
    <row r="25" spans="1:10" x14ac:dyDescent="0.25">
      <c r="A25" s="69" t="s">
        <v>256</v>
      </c>
      <c r="B25" s="49">
        <v>626247</v>
      </c>
      <c r="C25" s="13" t="s">
        <v>38</v>
      </c>
      <c r="D25" s="14">
        <v>49.98</v>
      </c>
      <c r="E25" s="14"/>
      <c r="F25" s="15">
        <f t="shared" si="0"/>
        <v>-3986.1899999906309</v>
      </c>
      <c r="G25" s="16" t="s">
        <v>40</v>
      </c>
      <c r="H25" s="17" t="s">
        <v>176</v>
      </c>
      <c r="I25" s="49">
        <v>134171</v>
      </c>
      <c r="J25" s="70" t="s">
        <v>222</v>
      </c>
    </row>
    <row r="26" spans="1:10" x14ac:dyDescent="0.25">
      <c r="A26" s="69" t="s">
        <v>256</v>
      </c>
      <c r="B26" s="49">
        <v>1</v>
      </c>
      <c r="C26" s="13" t="s">
        <v>49</v>
      </c>
      <c r="D26" s="14"/>
      <c r="E26" s="14">
        <v>670000</v>
      </c>
      <c r="F26" s="15">
        <f t="shared" si="0"/>
        <v>666013.81000000937</v>
      </c>
      <c r="G26" s="16" t="s">
        <v>50</v>
      </c>
      <c r="H26" s="17"/>
      <c r="I26" s="49"/>
      <c r="J26" s="70"/>
    </row>
    <row r="27" spans="1:10" x14ac:dyDescent="0.25">
      <c r="A27" s="69" t="s">
        <v>256</v>
      </c>
      <c r="B27" s="49">
        <v>629769</v>
      </c>
      <c r="C27" s="13" t="s">
        <v>38</v>
      </c>
      <c r="D27" s="14">
        <v>482.1</v>
      </c>
      <c r="E27" s="14"/>
      <c r="F27" s="15">
        <f t="shared" si="0"/>
        <v>665531.71000000939</v>
      </c>
      <c r="G27" s="16" t="s">
        <v>70</v>
      </c>
      <c r="H27" s="17" t="s">
        <v>179</v>
      </c>
      <c r="I27" s="49">
        <v>522187</v>
      </c>
      <c r="J27" s="70" t="s">
        <v>278</v>
      </c>
    </row>
    <row r="28" spans="1:10" x14ac:dyDescent="0.25">
      <c r="A28" s="69" t="s">
        <v>256</v>
      </c>
      <c r="B28" s="49">
        <v>630603</v>
      </c>
      <c r="C28" s="13" t="s">
        <v>38</v>
      </c>
      <c r="D28" s="14">
        <v>795.32</v>
      </c>
      <c r="E28" s="14"/>
      <c r="F28" s="15">
        <f t="shared" si="0"/>
        <v>664736.39000000944</v>
      </c>
      <c r="G28" s="16" t="s">
        <v>43</v>
      </c>
      <c r="H28" s="17" t="s">
        <v>44</v>
      </c>
      <c r="I28" s="49">
        <v>119</v>
      </c>
      <c r="J28" s="70" t="s">
        <v>225</v>
      </c>
    </row>
    <row r="29" spans="1:10" x14ac:dyDescent="0.25">
      <c r="A29" s="69" t="s">
        <v>256</v>
      </c>
      <c r="B29" s="49">
        <v>626908</v>
      </c>
      <c r="C29" s="13" t="s">
        <v>38</v>
      </c>
      <c r="D29" s="14">
        <v>1447.5</v>
      </c>
      <c r="E29" s="14"/>
      <c r="F29" s="15">
        <f t="shared" si="0"/>
        <v>663288.89000000944</v>
      </c>
      <c r="G29" s="16" t="s">
        <v>58</v>
      </c>
      <c r="H29" s="17" t="s">
        <v>279</v>
      </c>
      <c r="I29" s="49">
        <v>683206</v>
      </c>
      <c r="J29" s="70" t="s">
        <v>223</v>
      </c>
    </row>
    <row r="30" spans="1:10" x14ac:dyDescent="0.25">
      <c r="A30" s="69" t="s">
        <v>256</v>
      </c>
      <c r="B30" s="49">
        <v>369318</v>
      </c>
      <c r="C30" s="13" t="s">
        <v>241</v>
      </c>
      <c r="D30" s="14">
        <v>14599.49</v>
      </c>
      <c r="E30" s="14"/>
      <c r="F30" s="15">
        <f t="shared" si="0"/>
        <v>648689.40000000945</v>
      </c>
      <c r="G30" s="16" t="s">
        <v>153</v>
      </c>
      <c r="H30" s="17" t="s">
        <v>232</v>
      </c>
      <c r="I30" s="49" t="s">
        <v>280</v>
      </c>
      <c r="J30" s="70" t="s">
        <v>275</v>
      </c>
    </row>
    <row r="31" spans="1:10" x14ac:dyDescent="0.25">
      <c r="A31" s="69" t="s">
        <v>256</v>
      </c>
      <c r="B31" s="49">
        <v>627475</v>
      </c>
      <c r="C31" s="13" t="s">
        <v>38</v>
      </c>
      <c r="D31" s="14">
        <v>406</v>
      </c>
      <c r="E31" s="14"/>
      <c r="F31" s="15">
        <f t="shared" si="0"/>
        <v>648283.40000000945</v>
      </c>
      <c r="G31" s="16" t="s">
        <v>70</v>
      </c>
      <c r="H31" s="17" t="s">
        <v>281</v>
      </c>
      <c r="I31" s="49">
        <v>8501</v>
      </c>
      <c r="J31" s="70" t="s">
        <v>231</v>
      </c>
    </row>
    <row r="32" spans="1:10" x14ac:dyDescent="0.25">
      <c r="A32" s="69" t="s">
        <v>257</v>
      </c>
      <c r="B32" s="49">
        <v>240229</v>
      </c>
      <c r="C32" s="13" t="s">
        <v>38</v>
      </c>
      <c r="D32" s="14">
        <v>776.85</v>
      </c>
      <c r="E32" s="14"/>
      <c r="F32" s="15">
        <f t="shared" si="0"/>
        <v>647506.55000000948</v>
      </c>
      <c r="G32" s="16" t="s">
        <v>58</v>
      </c>
      <c r="H32" s="17" t="s">
        <v>189</v>
      </c>
      <c r="I32" s="49">
        <v>4125</v>
      </c>
      <c r="J32" s="70" t="s">
        <v>282</v>
      </c>
    </row>
    <row r="33" spans="1:10" x14ac:dyDescent="0.25">
      <c r="A33" s="69" t="s">
        <v>259</v>
      </c>
      <c r="B33" s="49">
        <v>81509</v>
      </c>
      <c r="C33" s="13" t="s">
        <v>151</v>
      </c>
      <c r="D33" s="14">
        <v>234</v>
      </c>
      <c r="E33" s="14"/>
      <c r="F33" s="15">
        <f t="shared" si="0"/>
        <v>647272.55000000948</v>
      </c>
      <c r="G33" s="16" t="s">
        <v>115</v>
      </c>
      <c r="H33" s="17" t="s">
        <v>117</v>
      </c>
      <c r="I33" s="49">
        <v>73369188</v>
      </c>
      <c r="J33" s="70" t="s">
        <v>259</v>
      </c>
    </row>
    <row r="34" spans="1:10" x14ac:dyDescent="0.25">
      <c r="A34" s="69" t="s">
        <v>259</v>
      </c>
      <c r="B34" s="49">
        <v>527473</v>
      </c>
      <c r="C34" s="13" t="s">
        <v>146</v>
      </c>
      <c r="D34" s="14">
        <v>630112.15</v>
      </c>
      <c r="E34" s="14"/>
      <c r="F34" s="15">
        <f t="shared" si="0"/>
        <v>17160.400000009453</v>
      </c>
      <c r="G34" s="16" t="s">
        <v>57</v>
      </c>
      <c r="H34" s="17"/>
      <c r="I34" s="49"/>
      <c r="J34" s="70"/>
    </row>
    <row r="35" spans="1:10" x14ac:dyDescent="0.25">
      <c r="A35" s="69" t="s">
        <v>259</v>
      </c>
      <c r="B35" s="49">
        <v>372233</v>
      </c>
      <c r="C35" s="13" t="s">
        <v>38</v>
      </c>
      <c r="D35" s="14">
        <v>354</v>
      </c>
      <c r="E35" s="14"/>
      <c r="F35" s="15">
        <f t="shared" si="0"/>
        <v>16806.400000009453</v>
      </c>
      <c r="G35" s="16" t="s">
        <v>109</v>
      </c>
      <c r="H35" s="17" t="s">
        <v>283</v>
      </c>
      <c r="I35" s="49">
        <v>382451</v>
      </c>
      <c r="J35" s="70" t="s">
        <v>225</v>
      </c>
    </row>
    <row r="36" spans="1:10" x14ac:dyDescent="0.25">
      <c r="A36" s="69" t="s">
        <v>259</v>
      </c>
      <c r="B36" s="49">
        <v>118197</v>
      </c>
      <c r="C36" s="13" t="s">
        <v>41</v>
      </c>
      <c r="D36" s="14">
        <v>1110</v>
      </c>
      <c r="E36" s="14"/>
      <c r="F36" s="15">
        <f t="shared" si="0"/>
        <v>15696.400000009453</v>
      </c>
      <c r="G36" s="16" t="s">
        <v>46</v>
      </c>
      <c r="H36" s="17" t="s">
        <v>284</v>
      </c>
      <c r="I36" s="49">
        <v>2284</v>
      </c>
      <c r="J36" s="70" t="s">
        <v>226</v>
      </c>
    </row>
    <row r="37" spans="1:10" x14ac:dyDescent="0.25">
      <c r="A37" s="69" t="s">
        <v>259</v>
      </c>
      <c r="B37" s="49">
        <v>371547</v>
      </c>
      <c r="C37" s="13" t="s">
        <v>38</v>
      </c>
      <c r="D37" s="14">
        <v>226.2</v>
      </c>
      <c r="E37" s="14"/>
      <c r="F37" s="15">
        <f t="shared" si="0"/>
        <v>15470.200000009452</v>
      </c>
      <c r="G37" s="16" t="s">
        <v>109</v>
      </c>
      <c r="H37" s="17" t="s">
        <v>285</v>
      </c>
      <c r="I37" s="49">
        <v>19756</v>
      </c>
      <c r="J37" s="70" t="s">
        <v>225</v>
      </c>
    </row>
    <row r="38" spans="1:10" x14ac:dyDescent="0.25">
      <c r="A38" s="69" t="s">
        <v>259</v>
      </c>
      <c r="B38" s="49">
        <v>372886</v>
      </c>
      <c r="C38" s="13" t="s">
        <v>38</v>
      </c>
      <c r="D38" s="14">
        <v>1478.81</v>
      </c>
      <c r="E38" s="14"/>
      <c r="F38" s="15">
        <f t="shared" si="0"/>
        <v>13991.390000009453</v>
      </c>
      <c r="G38" s="16" t="s">
        <v>43</v>
      </c>
      <c r="H38" s="17" t="s">
        <v>44</v>
      </c>
      <c r="I38" s="49">
        <v>106</v>
      </c>
      <c r="J38" s="70" t="s">
        <v>227</v>
      </c>
    </row>
    <row r="39" spans="1:10" x14ac:dyDescent="0.25">
      <c r="A39" s="69" t="s">
        <v>259</v>
      </c>
      <c r="B39" s="49">
        <v>118321</v>
      </c>
      <c r="C39" s="13" t="s">
        <v>41</v>
      </c>
      <c r="D39" s="14">
        <v>120</v>
      </c>
      <c r="E39" s="14"/>
      <c r="F39" s="15">
        <f t="shared" si="0"/>
        <v>13871.390000009453</v>
      </c>
      <c r="G39" s="16" t="s">
        <v>77</v>
      </c>
      <c r="H39" s="17" t="s">
        <v>286</v>
      </c>
      <c r="I39" s="49">
        <v>6022</v>
      </c>
      <c r="J39" s="70" t="s">
        <v>225</v>
      </c>
    </row>
    <row r="40" spans="1:10" x14ac:dyDescent="0.25">
      <c r="A40" s="69" t="s">
        <v>259</v>
      </c>
      <c r="B40" s="49">
        <v>374175</v>
      </c>
      <c r="C40" s="13" t="s">
        <v>38</v>
      </c>
      <c r="D40" s="14">
        <v>951.95</v>
      </c>
      <c r="E40" s="14"/>
      <c r="F40" s="15">
        <f t="shared" si="0"/>
        <v>12919.440000009452</v>
      </c>
      <c r="G40" s="16" t="s">
        <v>90</v>
      </c>
      <c r="H40" s="17" t="s">
        <v>178</v>
      </c>
      <c r="I40" s="49">
        <v>6316931</v>
      </c>
      <c r="J40" s="70" t="s">
        <v>226</v>
      </c>
    </row>
    <row r="41" spans="1:10" x14ac:dyDescent="0.25">
      <c r="A41" s="69" t="s">
        <v>259</v>
      </c>
      <c r="B41" s="49">
        <v>375296</v>
      </c>
      <c r="C41" s="13" t="s">
        <v>38</v>
      </c>
      <c r="D41" s="14">
        <v>12422.36</v>
      </c>
      <c r="E41" s="14"/>
      <c r="F41" s="15">
        <f t="shared" si="0"/>
        <v>497.0800000094514</v>
      </c>
      <c r="G41" s="16" t="s">
        <v>59</v>
      </c>
      <c r="H41" s="17" t="s">
        <v>60</v>
      </c>
      <c r="I41" s="49">
        <v>20360</v>
      </c>
      <c r="J41" s="70" t="s">
        <v>234</v>
      </c>
    </row>
    <row r="42" spans="1:10" x14ac:dyDescent="0.25">
      <c r="A42" s="69" t="s">
        <v>259</v>
      </c>
      <c r="B42" s="49">
        <v>373594</v>
      </c>
      <c r="C42" s="13" t="s">
        <v>38</v>
      </c>
      <c r="D42" s="14">
        <v>497.08</v>
      </c>
      <c r="E42" s="14"/>
      <c r="F42" s="15">
        <f t="shared" si="0"/>
        <v>9.4514120974054094E-9</v>
      </c>
      <c r="G42" s="16" t="s">
        <v>43</v>
      </c>
      <c r="H42" s="17" t="s">
        <v>44</v>
      </c>
      <c r="I42" s="49">
        <v>136</v>
      </c>
      <c r="J42" s="70" t="s">
        <v>227</v>
      </c>
    </row>
    <row r="43" spans="1:10" x14ac:dyDescent="0.25">
      <c r="A43" s="69" t="s">
        <v>265</v>
      </c>
      <c r="B43" s="49">
        <v>727220</v>
      </c>
      <c r="C43" s="13" t="s">
        <v>235</v>
      </c>
      <c r="D43" s="14"/>
      <c r="E43" s="14">
        <v>3260.39</v>
      </c>
      <c r="F43" s="15">
        <f t="shared" si="0"/>
        <v>3260.3900000094513</v>
      </c>
      <c r="G43" s="16" t="s">
        <v>27</v>
      </c>
      <c r="H43" s="17"/>
      <c r="I43" s="49"/>
      <c r="J43" s="70"/>
    </row>
    <row r="44" spans="1:10" x14ac:dyDescent="0.25">
      <c r="A44" s="69" t="s">
        <v>265</v>
      </c>
      <c r="B44" s="49">
        <v>635006</v>
      </c>
      <c r="C44" s="13" t="s">
        <v>38</v>
      </c>
      <c r="D44" s="14">
        <v>1292.4000000000001</v>
      </c>
      <c r="E44" s="14"/>
      <c r="F44" s="15">
        <f t="shared" si="0"/>
        <v>1967.9900000094513</v>
      </c>
      <c r="G44" s="16" t="s">
        <v>43</v>
      </c>
      <c r="H44" s="17" t="s">
        <v>44</v>
      </c>
      <c r="I44" s="49">
        <v>117</v>
      </c>
      <c r="J44" s="70" t="s">
        <v>234</v>
      </c>
    </row>
    <row r="45" spans="1:10" x14ac:dyDescent="0.25">
      <c r="A45" s="69" t="s">
        <v>265</v>
      </c>
      <c r="B45" s="49">
        <v>243452</v>
      </c>
      <c r="C45" s="13" t="s">
        <v>38</v>
      </c>
      <c r="D45" s="14">
        <v>120</v>
      </c>
      <c r="E45" s="14"/>
      <c r="F45" s="15">
        <f t="shared" si="0"/>
        <v>1847.9900000094513</v>
      </c>
      <c r="G45" s="16" t="s">
        <v>55</v>
      </c>
      <c r="H45" s="17" t="s">
        <v>188</v>
      </c>
      <c r="I45" s="49">
        <v>1749</v>
      </c>
      <c r="J45" s="70" t="s">
        <v>246</v>
      </c>
    </row>
    <row r="46" spans="1:10" x14ac:dyDescent="0.25">
      <c r="A46" s="69" t="s">
        <v>265</v>
      </c>
      <c r="B46" s="49">
        <v>245303</v>
      </c>
      <c r="C46" s="13" t="s">
        <v>38</v>
      </c>
      <c r="D46" s="14">
        <v>1192.99</v>
      </c>
      <c r="E46" s="14"/>
      <c r="F46" s="15">
        <f t="shared" si="0"/>
        <v>655.00000000945124</v>
      </c>
      <c r="G46" s="16" t="s">
        <v>43</v>
      </c>
      <c r="H46" s="17" t="s">
        <v>44</v>
      </c>
      <c r="I46" s="49">
        <v>143</v>
      </c>
      <c r="J46" s="70" t="s">
        <v>234</v>
      </c>
    </row>
    <row r="47" spans="1:10" x14ac:dyDescent="0.25">
      <c r="A47" s="69" t="s">
        <v>265</v>
      </c>
      <c r="B47" s="49">
        <v>646836</v>
      </c>
      <c r="C47" s="13" t="s">
        <v>38</v>
      </c>
      <c r="D47" s="14">
        <v>655</v>
      </c>
      <c r="E47" s="14"/>
      <c r="F47" s="15">
        <f t="shared" si="0"/>
        <v>9.451241567148827E-9</v>
      </c>
      <c r="G47" s="16" t="s">
        <v>120</v>
      </c>
      <c r="H47" s="17" t="s">
        <v>287</v>
      </c>
      <c r="I47" s="49">
        <v>13765</v>
      </c>
      <c r="J47" s="70" t="s">
        <v>251</v>
      </c>
    </row>
    <row r="48" spans="1:10" x14ac:dyDescent="0.25">
      <c r="A48" s="69" t="s">
        <v>267</v>
      </c>
      <c r="B48" s="49">
        <v>373337</v>
      </c>
      <c r="C48" s="13" t="s">
        <v>38</v>
      </c>
      <c r="D48" s="14">
        <v>35</v>
      </c>
      <c r="E48" s="14"/>
      <c r="F48" s="15">
        <f t="shared" si="0"/>
        <v>-34.999999990548758</v>
      </c>
      <c r="G48" s="16" t="s">
        <v>65</v>
      </c>
      <c r="H48" s="17" t="s">
        <v>66</v>
      </c>
      <c r="I48" s="49">
        <v>5329292</v>
      </c>
      <c r="J48" s="70" t="s">
        <v>259</v>
      </c>
    </row>
    <row r="49" spans="1:10" x14ac:dyDescent="0.25">
      <c r="A49" s="69" t="s">
        <v>267</v>
      </c>
      <c r="B49" s="49">
        <v>727220</v>
      </c>
      <c r="C49" s="13" t="s">
        <v>235</v>
      </c>
      <c r="D49" s="14"/>
      <c r="E49" s="14">
        <v>4336.32</v>
      </c>
      <c r="F49" s="15">
        <f t="shared" si="0"/>
        <v>4301.3200000094512</v>
      </c>
      <c r="G49" s="16" t="s">
        <v>27</v>
      </c>
      <c r="H49" s="17"/>
      <c r="I49" s="49"/>
      <c r="J49" s="70"/>
    </row>
    <row r="50" spans="1:10" x14ac:dyDescent="0.25">
      <c r="A50" s="69" t="s">
        <v>267</v>
      </c>
      <c r="B50" s="49">
        <v>372035</v>
      </c>
      <c r="C50" s="13" t="s">
        <v>38</v>
      </c>
      <c r="D50" s="14">
        <v>1185.44</v>
      </c>
      <c r="E50" s="14"/>
      <c r="F50" s="15">
        <f t="shared" si="0"/>
        <v>3115.8800000094511</v>
      </c>
      <c r="G50" s="16" t="s">
        <v>40</v>
      </c>
      <c r="H50" s="17" t="s">
        <v>52</v>
      </c>
      <c r="I50" s="49">
        <v>3337358</v>
      </c>
      <c r="J50" s="70" t="s">
        <v>214</v>
      </c>
    </row>
    <row r="51" spans="1:10" x14ac:dyDescent="0.25">
      <c r="A51" s="69" t="s">
        <v>267</v>
      </c>
      <c r="B51" s="49">
        <v>415344</v>
      </c>
      <c r="C51" s="13" t="s">
        <v>38</v>
      </c>
      <c r="D51" s="14">
        <v>184.01</v>
      </c>
      <c r="E51" s="14"/>
      <c r="F51" s="15">
        <f t="shared" si="0"/>
        <v>2931.8700000094514</v>
      </c>
      <c r="G51" s="16" t="s">
        <v>90</v>
      </c>
      <c r="H51" s="17" t="s">
        <v>288</v>
      </c>
      <c r="I51" s="49">
        <v>8559</v>
      </c>
      <c r="J51" s="70" t="s">
        <v>227</v>
      </c>
    </row>
    <row r="52" spans="1:10" x14ac:dyDescent="0.25">
      <c r="A52" s="69" t="s">
        <v>267</v>
      </c>
      <c r="B52" s="49">
        <v>372785</v>
      </c>
      <c r="C52" s="13" t="s">
        <v>38</v>
      </c>
      <c r="D52" s="14">
        <v>918.24</v>
      </c>
      <c r="E52" s="14"/>
      <c r="F52" s="15">
        <f t="shared" si="0"/>
        <v>2013.6300000094514</v>
      </c>
      <c r="G52" s="16" t="s">
        <v>40</v>
      </c>
      <c r="H52" s="17" t="s">
        <v>52</v>
      </c>
      <c r="I52" s="49">
        <v>3337649</v>
      </c>
      <c r="J52" s="70" t="s">
        <v>214</v>
      </c>
    </row>
    <row r="53" spans="1:10" x14ac:dyDescent="0.25">
      <c r="A53" s="69" t="s">
        <v>267</v>
      </c>
      <c r="B53" s="49">
        <v>113233</v>
      </c>
      <c r="C53" s="13" t="s">
        <v>41</v>
      </c>
      <c r="D53" s="14">
        <v>280</v>
      </c>
      <c r="E53" s="14"/>
      <c r="F53" s="15">
        <f t="shared" si="0"/>
        <v>1733.6300000094514</v>
      </c>
      <c r="G53" s="16" t="s">
        <v>102</v>
      </c>
      <c r="H53" s="17" t="s">
        <v>145</v>
      </c>
      <c r="I53" s="49">
        <v>30120</v>
      </c>
      <c r="J53" s="70" t="s">
        <v>259</v>
      </c>
    </row>
    <row r="54" spans="1:10" x14ac:dyDescent="0.25">
      <c r="A54" s="69" t="s">
        <v>267</v>
      </c>
      <c r="B54" s="49">
        <v>374541</v>
      </c>
      <c r="C54" s="13" t="s">
        <v>38</v>
      </c>
      <c r="D54" s="14">
        <v>1733.63</v>
      </c>
      <c r="E54" s="14"/>
      <c r="F54" s="15">
        <f t="shared" si="0"/>
        <v>9.451241567148827E-9</v>
      </c>
      <c r="G54" s="16" t="s">
        <v>40</v>
      </c>
      <c r="H54" s="17" t="s">
        <v>105</v>
      </c>
      <c r="I54" s="49">
        <v>337082</v>
      </c>
      <c r="J54" s="70" t="s">
        <v>214</v>
      </c>
    </row>
    <row r="55" spans="1:10" x14ac:dyDescent="0.25">
      <c r="A55" s="69" t="s">
        <v>262</v>
      </c>
      <c r="B55" s="49">
        <v>160683</v>
      </c>
      <c r="C55" s="13" t="s">
        <v>166</v>
      </c>
      <c r="D55" s="14"/>
      <c r="E55" s="14">
        <v>1799.91</v>
      </c>
      <c r="F55" s="15">
        <f t="shared" si="0"/>
        <v>1799.9100000094513</v>
      </c>
      <c r="G55" s="16" t="s">
        <v>19</v>
      </c>
      <c r="H55" s="17"/>
      <c r="I55" s="49"/>
      <c r="J55" s="70"/>
    </row>
    <row r="56" spans="1:10" x14ac:dyDescent="0.25">
      <c r="A56" s="69" t="s">
        <v>262</v>
      </c>
      <c r="B56" s="49">
        <v>163804</v>
      </c>
      <c r="C56" s="13" t="s">
        <v>41</v>
      </c>
      <c r="D56" s="14">
        <v>11602.08</v>
      </c>
      <c r="E56" s="14"/>
      <c r="F56" s="15">
        <f t="shared" si="0"/>
        <v>-9802.1699999905486</v>
      </c>
      <c r="G56" s="16" t="s">
        <v>47</v>
      </c>
      <c r="H56" s="17" t="s">
        <v>51</v>
      </c>
      <c r="I56" s="84">
        <v>44562</v>
      </c>
      <c r="J56" s="70" t="s">
        <v>262</v>
      </c>
    </row>
    <row r="57" spans="1:10" x14ac:dyDescent="0.25">
      <c r="A57" s="69" t="s">
        <v>262</v>
      </c>
      <c r="B57" s="49">
        <v>115585</v>
      </c>
      <c r="C57" s="13" t="s">
        <v>41</v>
      </c>
      <c r="D57" s="14">
        <v>6855.69</v>
      </c>
      <c r="E57" s="14"/>
      <c r="F57" s="15">
        <f t="shared" si="0"/>
        <v>-16657.859999990549</v>
      </c>
      <c r="G57" s="16" t="s">
        <v>47</v>
      </c>
      <c r="H57" s="17" t="s">
        <v>200</v>
      </c>
      <c r="I57" s="49">
        <v>8</v>
      </c>
      <c r="J57" s="70" t="s">
        <v>265</v>
      </c>
    </row>
    <row r="58" spans="1:10" x14ac:dyDescent="0.25">
      <c r="A58" s="69" t="s">
        <v>262</v>
      </c>
      <c r="B58" s="49">
        <v>131607</v>
      </c>
      <c r="C58" s="13" t="s">
        <v>151</v>
      </c>
      <c r="D58" s="14">
        <v>9698.9699999999993</v>
      </c>
      <c r="E58" s="14"/>
      <c r="F58" s="15">
        <f t="shared" si="0"/>
        <v>-26356.82999999055</v>
      </c>
      <c r="G58" s="16" t="s">
        <v>47</v>
      </c>
      <c r="H58" s="17" t="s">
        <v>85</v>
      </c>
      <c r="I58" s="49">
        <v>53</v>
      </c>
      <c r="J58" s="70" t="s">
        <v>265</v>
      </c>
    </row>
    <row r="59" spans="1:10" x14ac:dyDescent="0.25">
      <c r="A59" s="69" t="s">
        <v>262</v>
      </c>
      <c r="B59" s="49">
        <v>160203</v>
      </c>
      <c r="C59" s="13" t="s">
        <v>41</v>
      </c>
      <c r="D59" s="14">
        <v>11721.83</v>
      </c>
      <c r="E59" s="14"/>
      <c r="F59" s="15">
        <f t="shared" si="0"/>
        <v>-38078.659999990552</v>
      </c>
      <c r="G59" s="16" t="s">
        <v>47</v>
      </c>
      <c r="H59" s="17" t="s">
        <v>191</v>
      </c>
      <c r="I59" s="49">
        <v>25</v>
      </c>
      <c r="J59" s="70" t="s">
        <v>265</v>
      </c>
    </row>
    <row r="60" spans="1:10" x14ac:dyDescent="0.25">
      <c r="A60" s="69" t="s">
        <v>262</v>
      </c>
      <c r="B60" s="49">
        <v>131444</v>
      </c>
      <c r="C60" s="13" t="s">
        <v>151</v>
      </c>
      <c r="D60" s="14">
        <v>16618.64</v>
      </c>
      <c r="E60" s="14"/>
      <c r="F60" s="15">
        <f t="shared" si="0"/>
        <v>-54697.299999990551</v>
      </c>
      <c r="G60" s="16" t="s">
        <v>47</v>
      </c>
      <c r="H60" s="17" t="s">
        <v>150</v>
      </c>
      <c r="I60" s="49">
        <v>66</v>
      </c>
      <c r="J60" s="70" t="s">
        <v>267</v>
      </c>
    </row>
    <row r="61" spans="1:10" x14ac:dyDescent="0.25">
      <c r="A61" s="69" t="s">
        <v>262</v>
      </c>
      <c r="B61" s="49">
        <v>131510</v>
      </c>
      <c r="C61" s="13" t="s">
        <v>151</v>
      </c>
      <c r="D61" s="14">
        <v>14424.28</v>
      </c>
      <c r="E61" s="14"/>
      <c r="F61" s="15">
        <f t="shared" si="0"/>
        <v>-69121.579999990558</v>
      </c>
      <c r="G61" s="16" t="s">
        <v>47</v>
      </c>
      <c r="H61" s="17" t="s">
        <v>170</v>
      </c>
      <c r="I61" s="49">
        <v>14</v>
      </c>
      <c r="J61" s="70" t="s">
        <v>265</v>
      </c>
    </row>
    <row r="62" spans="1:10" x14ac:dyDescent="0.25">
      <c r="A62" s="69" t="s">
        <v>262</v>
      </c>
      <c r="B62" s="49">
        <v>131612</v>
      </c>
      <c r="C62" s="13" t="s">
        <v>151</v>
      </c>
      <c r="D62" s="14">
        <v>1854.64</v>
      </c>
      <c r="E62" s="14"/>
      <c r="F62" s="15">
        <f t="shared" si="0"/>
        <v>-70976.219999990557</v>
      </c>
      <c r="G62" s="16" t="s">
        <v>47</v>
      </c>
      <c r="H62" s="17" t="s">
        <v>148</v>
      </c>
      <c r="I62" s="49">
        <v>118</v>
      </c>
      <c r="J62" s="70" t="s">
        <v>267</v>
      </c>
    </row>
    <row r="63" spans="1:10" x14ac:dyDescent="0.25">
      <c r="A63" s="69" t="s">
        <v>262</v>
      </c>
      <c r="B63" s="49">
        <v>131600</v>
      </c>
      <c r="C63" s="13" t="s">
        <v>151</v>
      </c>
      <c r="D63" s="14">
        <v>1253.25</v>
      </c>
      <c r="E63" s="14"/>
      <c r="F63" s="15">
        <f t="shared" si="0"/>
        <v>-72229.469999990557</v>
      </c>
      <c r="G63" s="16" t="s">
        <v>47</v>
      </c>
      <c r="H63" s="17" t="s">
        <v>289</v>
      </c>
      <c r="I63" s="49">
        <v>7</v>
      </c>
      <c r="J63" s="70" t="s">
        <v>265</v>
      </c>
    </row>
    <row r="64" spans="1:10" x14ac:dyDescent="0.25">
      <c r="A64" s="69" t="s">
        <v>262</v>
      </c>
      <c r="B64" s="49">
        <v>131512</v>
      </c>
      <c r="C64" s="13" t="s">
        <v>151</v>
      </c>
      <c r="D64" s="14">
        <v>8298.11</v>
      </c>
      <c r="E64" s="14"/>
      <c r="F64" s="15">
        <f t="shared" si="0"/>
        <v>-80527.579999990558</v>
      </c>
      <c r="G64" s="16" t="s">
        <v>47</v>
      </c>
      <c r="H64" s="17" t="s">
        <v>168</v>
      </c>
      <c r="I64" s="49">
        <v>10</v>
      </c>
      <c r="J64" s="70" t="s">
        <v>265</v>
      </c>
    </row>
    <row r="65" spans="1:10" x14ac:dyDescent="0.25">
      <c r="A65" s="69" t="s">
        <v>262</v>
      </c>
      <c r="B65" s="49">
        <v>131601</v>
      </c>
      <c r="C65" s="13" t="s">
        <v>151</v>
      </c>
      <c r="D65" s="14">
        <v>10267.23</v>
      </c>
      <c r="E65" s="14"/>
      <c r="F65" s="15">
        <f t="shared" si="0"/>
        <v>-90794.809999990553</v>
      </c>
      <c r="G65" s="16" t="s">
        <v>47</v>
      </c>
      <c r="H65" s="17" t="s">
        <v>228</v>
      </c>
      <c r="I65" s="49">
        <v>7</v>
      </c>
      <c r="J65" s="70" t="s">
        <v>267</v>
      </c>
    </row>
    <row r="66" spans="1:10" x14ac:dyDescent="0.25">
      <c r="A66" s="69" t="s">
        <v>262</v>
      </c>
      <c r="B66" s="49">
        <v>131500</v>
      </c>
      <c r="C66" s="13" t="s">
        <v>151</v>
      </c>
      <c r="D66" s="14">
        <v>11557.75</v>
      </c>
      <c r="E66" s="14"/>
      <c r="F66" s="15">
        <f t="shared" si="0"/>
        <v>-102352.55999999055</v>
      </c>
      <c r="G66" s="16" t="s">
        <v>47</v>
      </c>
      <c r="H66" s="17" t="s">
        <v>192</v>
      </c>
      <c r="I66" s="49">
        <v>29</v>
      </c>
      <c r="J66" s="70" t="s">
        <v>265</v>
      </c>
    </row>
    <row r="67" spans="1:10" x14ac:dyDescent="0.25">
      <c r="A67" s="69" t="s">
        <v>262</v>
      </c>
      <c r="B67" s="49">
        <v>131558</v>
      </c>
      <c r="C67" s="13" t="s">
        <v>151</v>
      </c>
      <c r="D67" s="14">
        <v>6713.94</v>
      </c>
      <c r="E67" s="14"/>
      <c r="F67" s="15">
        <f t="shared" si="0"/>
        <v>-109066.49999999056</v>
      </c>
      <c r="G67" s="16" t="s">
        <v>47</v>
      </c>
      <c r="H67" s="17" t="s">
        <v>154</v>
      </c>
      <c r="I67" s="49">
        <v>67</v>
      </c>
      <c r="J67" s="70" t="s">
        <v>259</v>
      </c>
    </row>
    <row r="68" spans="1:10" x14ac:dyDescent="0.25">
      <c r="A68" s="69" t="s">
        <v>262</v>
      </c>
      <c r="B68" s="49">
        <v>131541</v>
      </c>
      <c r="C68" s="13" t="s">
        <v>151</v>
      </c>
      <c r="D68" s="14">
        <v>624.11</v>
      </c>
      <c r="E68" s="14"/>
      <c r="F68" s="15">
        <f t="shared" si="0"/>
        <v>-109690.60999999056</v>
      </c>
      <c r="G68" s="16" t="s">
        <v>47</v>
      </c>
      <c r="H68" s="17" t="s">
        <v>79</v>
      </c>
      <c r="I68" s="49">
        <v>65</v>
      </c>
      <c r="J68" s="70" t="s">
        <v>265</v>
      </c>
    </row>
    <row r="69" spans="1:10" x14ac:dyDescent="0.25">
      <c r="A69" s="69" t="s">
        <v>262</v>
      </c>
      <c r="B69" s="49">
        <v>131547</v>
      </c>
      <c r="C69" s="13" t="s">
        <v>151</v>
      </c>
      <c r="D69" s="14">
        <v>1426.93</v>
      </c>
      <c r="E69" s="14"/>
      <c r="F69" s="15">
        <f t="shared" si="0"/>
        <v>-111117.53999999055</v>
      </c>
      <c r="G69" s="16" t="s">
        <v>47</v>
      </c>
      <c r="H69" s="17" t="s">
        <v>290</v>
      </c>
      <c r="I69" s="49">
        <v>175</v>
      </c>
      <c r="J69" s="70" t="s">
        <v>256</v>
      </c>
    </row>
    <row r="70" spans="1:10" x14ac:dyDescent="0.25">
      <c r="A70" s="69" t="s">
        <v>262</v>
      </c>
      <c r="B70" s="49">
        <v>131606</v>
      </c>
      <c r="C70" s="13" t="s">
        <v>151</v>
      </c>
      <c r="D70" s="14">
        <v>3020.97</v>
      </c>
      <c r="E70" s="14"/>
      <c r="F70" s="15">
        <f t="shared" si="0"/>
        <v>-114138.50999999055</v>
      </c>
      <c r="G70" s="16" t="s">
        <v>47</v>
      </c>
      <c r="H70" s="17" t="s">
        <v>199</v>
      </c>
      <c r="I70" s="49">
        <v>58</v>
      </c>
      <c r="J70" s="70" t="s">
        <v>265</v>
      </c>
    </row>
    <row r="71" spans="1:10" x14ac:dyDescent="0.25">
      <c r="A71" s="69" t="s">
        <v>262</v>
      </c>
      <c r="B71" s="49">
        <v>361644</v>
      </c>
      <c r="C71" s="13" t="s">
        <v>38</v>
      </c>
      <c r="D71" s="14">
        <v>1038.52</v>
      </c>
      <c r="E71" s="14"/>
      <c r="F71" s="15">
        <f t="shared" si="0"/>
        <v>-115177.02999999055</v>
      </c>
      <c r="G71" s="16" t="s">
        <v>40</v>
      </c>
      <c r="H71" s="17" t="s">
        <v>186</v>
      </c>
      <c r="I71" s="49">
        <v>364437</v>
      </c>
      <c r="J71" s="70" t="s">
        <v>238</v>
      </c>
    </row>
    <row r="72" spans="1:10" x14ac:dyDescent="0.25">
      <c r="A72" s="69" t="s">
        <v>262</v>
      </c>
      <c r="B72" s="49">
        <v>115098</v>
      </c>
      <c r="C72" s="13" t="s">
        <v>41</v>
      </c>
      <c r="D72" s="14">
        <v>2215.19</v>
      </c>
      <c r="E72" s="14"/>
      <c r="F72" s="15">
        <f t="shared" si="0"/>
        <v>-117392.21999999056</v>
      </c>
      <c r="G72" s="16" t="s">
        <v>47</v>
      </c>
      <c r="H72" s="17" t="s">
        <v>190</v>
      </c>
      <c r="I72" s="49">
        <v>38</v>
      </c>
      <c r="J72" s="70" t="s">
        <v>265</v>
      </c>
    </row>
    <row r="73" spans="1:10" x14ac:dyDescent="0.25">
      <c r="A73" s="69" t="s">
        <v>262</v>
      </c>
      <c r="B73" s="49">
        <v>131542</v>
      </c>
      <c r="C73" s="13" t="s">
        <v>151</v>
      </c>
      <c r="D73" s="14">
        <v>3187.37</v>
      </c>
      <c r="E73" s="14"/>
      <c r="F73" s="15">
        <f t="shared" si="0"/>
        <v>-120579.58999999055</v>
      </c>
      <c r="G73" s="16" t="s">
        <v>47</v>
      </c>
      <c r="H73" s="17" t="s">
        <v>230</v>
      </c>
      <c r="I73" s="49">
        <v>5</v>
      </c>
      <c r="J73" s="70" t="s">
        <v>265</v>
      </c>
    </row>
    <row r="74" spans="1:10" x14ac:dyDescent="0.25">
      <c r="A74" s="69" t="s">
        <v>262</v>
      </c>
      <c r="B74" s="49">
        <v>131508</v>
      </c>
      <c r="C74" s="13" t="s">
        <v>151</v>
      </c>
      <c r="D74" s="14">
        <v>4093.03</v>
      </c>
      <c r="E74" s="14"/>
      <c r="F74" s="15">
        <f t="shared" ref="F74:F137" si="1">F73-D74+E74</f>
        <v>-124672.61999999055</v>
      </c>
      <c r="G74" s="16" t="s">
        <v>47</v>
      </c>
      <c r="H74" s="17" t="s">
        <v>172</v>
      </c>
      <c r="I74" s="49">
        <v>17</v>
      </c>
      <c r="J74" s="70" t="s">
        <v>267</v>
      </c>
    </row>
    <row r="75" spans="1:10" x14ac:dyDescent="0.25">
      <c r="A75" s="69" t="s">
        <v>262</v>
      </c>
      <c r="B75" s="49">
        <v>131550</v>
      </c>
      <c r="C75" s="13" t="s">
        <v>151</v>
      </c>
      <c r="D75" s="14">
        <v>7873.65</v>
      </c>
      <c r="E75" s="14"/>
      <c r="F75" s="15">
        <f t="shared" si="1"/>
        <v>-132546.26999999056</v>
      </c>
      <c r="G75" s="16" t="s">
        <v>47</v>
      </c>
      <c r="H75" s="17" t="s">
        <v>250</v>
      </c>
      <c r="I75" s="49">
        <v>22</v>
      </c>
      <c r="J75" s="70" t="s">
        <v>259</v>
      </c>
    </row>
    <row r="76" spans="1:10" x14ac:dyDescent="0.25">
      <c r="A76" s="69" t="s">
        <v>262</v>
      </c>
      <c r="B76" s="49">
        <v>164080</v>
      </c>
      <c r="C76" s="13" t="s">
        <v>41</v>
      </c>
      <c r="D76" s="14">
        <v>3375.06</v>
      </c>
      <c r="E76" s="14"/>
      <c r="F76" s="15">
        <f t="shared" si="1"/>
        <v>-135921.32999999056</v>
      </c>
      <c r="G76" s="16" t="s">
        <v>47</v>
      </c>
      <c r="H76" s="17" t="s">
        <v>83</v>
      </c>
      <c r="I76" s="49">
        <v>37</v>
      </c>
      <c r="J76" s="70" t="s">
        <v>265</v>
      </c>
    </row>
    <row r="77" spans="1:10" x14ac:dyDescent="0.25">
      <c r="A77" s="69" t="s">
        <v>262</v>
      </c>
      <c r="B77" s="49">
        <v>160841</v>
      </c>
      <c r="C77" s="13" t="s">
        <v>41</v>
      </c>
      <c r="D77" s="14">
        <v>2446.84</v>
      </c>
      <c r="E77" s="14"/>
      <c r="F77" s="15">
        <f t="shared" si="1"/>
        <v>-138368.16999999055</v>
      </c>
      <c r="G77" s="16" t="s">
        <v>47</v>
      </c>
      <c r="H77" s="17" t="s">
        <v>180</v>
      </c>
      <c r="I77" s="49">
        <v>37</v>
      </c>
      <c r="J77" s="70" t="s">
        <v>265</v>
      </c>
    </row>
    <row r="78" spans="1:10" x14ac:dyDescent="0.25">
      <c r="A78" s="69" t="s">
        <v>262</v>
      </c>
      <c r="B78" s="49">
        <v>163521</v>
      </c>
      <c r="C78" s="13" t="s">
        <v>41</v>
      </c>
      <c r="D78" s="14">
        <v>7759.35</v>
      </c>
      <c r="E78" s="14"/>
      <c r="F78" s="15">
        <f t="shared" si="1"/>
        <v>-146127.51999999056</v>
      </c>
      <c r="G78" s="16" t="s">
        <v>47</v>
      </c>
      <c r="H78" s="17" t="s">
        <v>142</v>
      </c>
      <c r="I78" s="49">
        <v>50</v>
      </c>
      <c r="J78" s="70" t="s">
        <v>259</v>
      </c>
    </row>
    <row r="79" spans="1:10" x14ac:dyDescent="0.25">
      <c r="A79" s="69" t="s">
        <v>262</v>
      </c>
      <c r="B79" s="49">
        <v>131609</v>
      </c>
      <c r="C79" s="13" t="s">
        <v>151</v>
      </c>
      <c r="D79" s="14">
        <v>6438.19</v>
      </c>
      <c r="E79" s="14"/>
      <c r="F79" s="15">
        <f t="shared" si="1"/>
        <v>-152565.70999999056</v>
      </c>
      <c r="G79" s="16" t="s">
        <v>47</v>
      </c>
      <c r="H79" s="17" t="s">
        <v>72</v>
      </c>
      <c r="I79" s="49">
        <v>1741</v>
      </c>
      <c r="J79" s="70" t="s">
        <v>265</v>
      </c>
    </row>
    <row r="80" spans="1:10" x14ac:dyDescent="0.25">
      <c r="A80" s="69" t="s">
        <v>262</v>
      </c>
      <c r="B80" s="49">
        <v>131550</v>
      </c>
      <c r="C80" s="13" t="s">
        <v>151</v>
      </c>
      <c r="D80" s="14">
        <v>5114.03</v>
      </c>
      <c r="E80" s="14"/>
      <c r="F80" s="15">
        <f t="shared" si="1"/>
        <v>-157679.73999999056</v>
      </c>
      <c r="G80" s="16" t="s">
        <v>47</v>
      </c>
      <c r="H80" s="17" t="s">
        <v>210</v>
      </c>
      <c r="I80" s="49">
        <v>17</v>
      </c>
      <c r="J80" s="70" t="s">
        <v>259</v>
      </c>
    </row>
    <row r="81" spans="1:10" x14ac:dyDescent="0.25">
      <c r="A81" s="69" t="s">
        <v>262</v>
      </c>
      <c r="B81" s="49">
        <v>131608</v>
      </c>
      <c r="C81" s="13" t="s">
        <v>151</v>
      </c>
      <c r="D81" s="14">
        <v>2923.83</v>
      </c>
      <c r="E81" s="14"/>
      <c r="F81" s="15">
        <f t="shared" si="1"/>
        <v>-160603.56999999055</v>
      </c>
      <c r="G81" s="16" t="s">
        <v>47</v>
      </c>
      <c r="H81" s="17" t="s">
        <v>171</v>
      </c>
      <c r="I81" s="49">
        <v>35</v>
      </c>
      <c r="J81" s="70" t="s">
        <v>265</v>
      </c>
    </row>
    <row r="82" spans="1:10" x14ac:dyDescent="0.25">
      <c r="A82" s="69" t="s">
        <v>262</v>
      </c>
      <c r="B82" s="49">
        <v>131442</v>
      </c>
      <c r="C82" s="13" t="s">
        <v>151</v>
      </c>
      <c r="D82" s="98">
        <v>9516.2900000000009</v>
      </c>
      <c r="E82" s="14"/>
      <c r="F82" s="15">
        <f t="shared" si="1"/>
        <v>-170119.85999999056</v>
      </c>
      <c r="G82" s="16" t="s">
        <v>47</v>
      </c>
      <c r="H82" s="17" t="s">
        <v>80</v>
      </c>
      <c r="I82" s="49">
        <v>537</v>
      </c>
      <c r="J82" s="70" t="s">
        <v>265</v>
      </c>
    </row>
    <row r="83" spans="1:10" x14ac:dyDescent="0.25">
      <c r="A83" s="69" t="s">
        <v>262</v>
      </c>
      <c r="B83" s="49">
        <v>131605</v>
      </c>
      <c r="C83" s="13" t="s">
        <v>151</v>
      </c>
      <c r="D83" s="14">
        <v>641.41999999999996</v>
      </c>
      <c r="E83" s="14"/>
      <c r="F83" s="15">
        <f t="shared" si="1"/>
        <v>-170761.27999999057</v>
      </c>
      <c r="G83" s="16" t="s">
        <v>47</v>
      </c>
      <c r="H83" s="17" t="s">
        <v>165</v>
      </c>
      <c r="I83" s="49">
        <v>41</v>
      </c>
      <c r="J83" s="70" t="s">
        <v>265</v>
      </c>
    </row>
    <row r="84" spans="1:10" x14ac:dyDescent="0.25">
      <c r="A84" s="69" t="s">
        <v>262</v>
      </c>
      <c r="B84" s="49">
        <v>162787</v>
      </c>
      <c r="C84" s="13" t="s">
        <v>41</v>
      </c>
      <c r="D84" s="14">
        <v>1252.19</v>
      </c>
      <c r="E84" s="14"/>
      <c r="F84" s="15">
        <f t="shared" si="1"/>
        <v>-172013.46999999057</v>
      </c>
      <c r="G84" s="16" t="s">
        <v>47</v>
      </c>
      <c r="H84" s="17" t="s">
        <v>88</v>
      </c>
      <c r="I84" s="49">
        <v>83</v>
      </c>
      <c r="J84" s="70" t="s">
        <v>267</v>
      </c>
    </row>
    <row r="85" spans="1:10" x14ac:dyDescent="0.25">
      <c r="A85" s="69" t="s">
        <v>262</v>
      </c>
      <c r="B85" s="49">
        <v>131454</v>
      </c>
      <c r="C85" s="13" t="s">
        <v>151</v>
      </c>
      <c r="D85" s="14">
        <v>6245.3</v>
      </c>
      <c r="E85" s="14"/>
      <c r="F85" s="15">
        <f t="shared" si="1"/>
        <v>-178258.76999999056</v>
      </c>
      <c r="G85" s="16" t="s">
        <v>47</v>
      </c>
      <c r="H85" s="17" t="s">
        <v>195</v>
      </c>
      <c r="I85" s="49">
        <v>148</v>
      </c>
      <c r="J85" s="70" t="s">
        <v>265</v>
      </c>
    </row>
    <row r="86" spans="1:10" x14ac:dyDescent="0.25">
      <c r="A86" s="69" t="s">
        <v>262</v>
      </c>
      <c r="B86" s="49">
        <v>160970</v>
      </c>
      <c r="C86" s="13" t="s">
        <v>41</v>
      </c>
      <c r="D86" s="14">
        <v>714.4</v>
      </c>
      <c r="E86" s="14"/>
      <c r="F86" s="15">
        <f t="shared" si="1"/>
        <v>-178973.16999999055</v>
      </c>
      <c r="G86" s="16" t="s">
        <v>47</v>
      </c>
      <c r="H86" s="17" t="s">
        <v>291</v>
      </c>
      <c r="I86" s="49">
        <v>11</v>
      </c>
      <c r="J86" s="70" t="s">
        <v>259</v>
      </c>
    </row>
    <row r="87" spans="1:10" x14ac:dyDescent="0.25">
      <c r="A87" s="69" t="s">
        <v>262</v>
      </c>
      <c r="B87" s="49">
        <v>131556</v>
      </c>
      <c r="C87" s="13" t="s">
        <v>151</v>
      </c>
      <c r="D87" s="14">
        <v>7953.38</v>
      </c>
      <c r="E87" s="14"/>
      <c r="F87" s="15">
        <f t="shared" si="1"/>
        <v>-186926.54999999056</v>
      </c>
      <c r="G87" s="16" t="s">
        <v>47</v>
      </c>
      <c r="H87" s="17" t="s">
        <v>81</v>
      </c>
      <c r="I87" s="49">
        <v>35</v>
      </c>
      <c r="J87" s="70" t="s">
        <v>259</v>
      </c>
    </row>
    <row r="88" spans="1:10" x14ac:dyDescent="0.25">
      <c r="A88" s="69" t="s">
        <v>262</v>
      </c>
      <c r="B88" s="49">
        <v>131552</v>
      </c>
      <c r="C88" s="13" t="s">
        <v>151</v>
      </c>
      <c r="D88" s="14">
        <v>7950.03</v>
      </c>
      <c r="E88" s="14"/>
      <c r="F88" s="15">
        <f t="shared" si="1"/>
        <v>-194876.57999999056</v>
      </c>
      <c r="G88" s="16" t="s">
        <v>47</v>
      </c>
      <c r="H88" s="17" t="s">
        <v>71</v>
      </c>
      <c r="I88" s="49">
        <v>174</v>
      </c>
      <c r="J88" s="70" t="s">
        <v>265</v>
      </c>
    </row>
    <row r="89" spans="1:10" x14ac:dyDescent="0.25">
      <c r="A89" s="69" t="s">
        <v>262</v>
      </c>
      <c r="B89" s="49">
        <v>161253</v>
      </c>
      <c r="C89" s="13" t="s">
        <v>41</v>
      </c>
      <c r="D89" s="14">
        <v>6604.72</v>
      </c>
      <c r="E89" s="14"/>
      <c r="F89" s="15">
        <f t="shared" si="1"/>
        <v>-201481.29999999056</v>
      </c>
      <c r="G89" s="16" t="s">
        <v>47</v>
      </c>
      <c r="H89" s="17" t="s">
        <v>147</v>
      </c>
      <c r="I89" s="49">
        <v>31</v>
      </c>
      <c r="J89" s="70" t="s">
        <v>265</v>
      </c>
    </row>
    <row r="90" spans="1:10" x14ac:dyDescent="0.25">
      <c r="A90" s="69" t="s">
        <v>262</v>
      </c>
      <c r="B90" s="49">
        <v>131604</v>
      </c>
      <c r="C90" s="13" t="s">
        <v>151</v>
      </c>
      <c r="D90" s="14">
        <v>634.33000000000004</v>
      </c>
      <c r="E90" s="14"/>
      <c r="F90" s="15">
        <f t="shared" si="1"/>
        <v>-202115.62999999055</v>
      </c>
      <c r="G90" s="16" t="s">
        <v>47</v>
      </c>
      <c r="H90" s="17" t="s">
        <v>84</v>
      </c>
      <c r="I90" s="49">
        <v>29</v>
      </c>
      <c r="J90" s="70" t="s">
        <v>265</v>
      </c>
    </row>
    <row r="91" spans="1:10" x14ac:dyDescent="0.25">
      <c r="A91" s="69" t="s">
        <v>262</v>
      </c>
      <c r="B91" s="49">
        <v>163700</v>
      </c>
      <c r="C91" s="13" t="s">
        <v>41</v>
      </c>
      <c r="D91" s="14">
        <v>1213.83</v>
      </c>
      <c r="E91" s="14"/>
      <c r="F91" s="15">
        <f t="shared" si="1"/>
        <v>-203329.45999999053</v>
      </c>
      <c r="G91" s="16" t="s">
        <v>47</v>
      </c>
      <c r="H91" s="17" t="s">
        <v>211</v>
      </c>
      <c r="I91" s="49">
        <v>89</v>
      </c>
      <c r="J91" s="70" t="s">
        <v>265</v>
      </c>
    </row>
    <row r="92" spans="1:10" x14ac:dyDescent="0.25">
      <c r="A92" s="69" t="s">
        <v>262</v>
      </c>
      <c r="B92" s="49">
        <v>131609</v>
      </c>
      <c r="C92" s="13" t="s">
        <v>151</v>
      </c>
      <c r="D92" s="14">
        <v>4542.37</v>
      </c>
      <c r="E92" s="14"/>
      <c r="F92" s="15">
        <f t="shared" si="1"/>
        <v>-207871.82999999053</v>
      </c>
      <c r="G92" s="16" t="s">
        <v>47</v>
      </c>
      <c r="H92" s="17" t="s">
        <v>89</v>
      </c>
      <c r="I92" s="49">
        <v>512</v>
      </c>
      <c r="J92" s="70" t="s">
        <v>265</v>
      </c>
    </row>
    <row r="93" spans="1:10" x14ac:dyDescent="0.25">
      <c r="A93" s="69" t="s">
        <v>262</v>
      </c>
      <c r="B93" s="49">
        <v>131507</v>
      </c>
      <c r="C93" s="13" t="s">
        <v>151</v>
      </c>
      <c r="D93" s="14">
        <v>2645.22</v>
      </c>
      <c r="E93" s="14"/>
      <c r="F93" s="15">
        <f t="shared" si="1"/>
        <v>-210517.04999999053</v>
      </c>
      <c r="G93" s="16" t="s">
        <v>47</v>
      </c>
      <c r="H93" s="17" t="s">
        <v>160</v>
      </c>
      <c r="I93" s="49">
        <v>41</v>
      </c>
      <c r="J93" s="70" t="s">
        <v>265</v>
      </c>
    </row>
    <row r="94" spans="1:10" x14ac:dyDescent="0.25">
      <c r="A94" s="69" t="s">
        <v>262</v>
      </c>
      <c r="B94" s="49">
        <v>163337</v>
      </c>
      <c r="C94" s="13" t="s">
        <v>41</v>
      </c>
      <c r="D94" s="14">
        <v>2834.33</v>
      </c>
      <c r="E94" s="14"/>
      <c r="F94" s="15">
        <f t="shared" si="1"/>
        <v>-213351.37999999052</v>
      </c>
      <c r="G94" s="16" t="s">
        <v>47</v>
      </c>
      <c r="H94" s="17" t="s">
        <v>198</v>
      </c>
      <c r="I94" s="49">
        <v>81</v>
      </c>
      <c r="J94" s="70" t="s">
        <v>265</v>
      </c>
    </row>
    <row r="95" spans="1:10" x14ac:dyDescent="0.25">
      <c r="A95" s="69" t="s">
        <v>262</v>
      </c>
      <c r="B95" s="49">
        <v>131453</v>
      </c>
      <c r="C95" s="13" t="s">
        <v>151</v>
      </c>
      <c r="D95" s="14">
        <v>3066.32</v>
      </c>
      <c r="E95" s="14"/>
      <c r="F95" s="15">
        <f t="shared" si="1"/>
        <v>-216417.69999999052</v>
      </c>
      <c r="G95" s="16" t="s">
        <v>47</v>
      </c>
      <c r="H95" s="17" t="s">
        <v>150</v>
      </c>
      <c r="I95" s="49">
        <v>67</v>
      </c>
      <c r="J95" s="70" t="s">
        <v>267</v>
      </c>
    </row>
    <row r="96" spans="1:10" x14ac:dyDescent="0.25">
      <c r="A96" s="69" t="s">
        <v>262</v>
      </c>
      <c r="B96" s="49">
        <v>131511</v>
      </c>
      <c r="C96" s="13" t="s">
        <v>151</v>
      </c>
      <c r="D96" s="14">
        <v>2352.92</v>
      </c>
      <c r="E96" s="14"/>
      <c r="F96" s="15">
        <f t="shared" si="1"/>
        <v>-218770.61999999054</v>
      </c>
      <c r="G96" s="16" t="s">
        <v>47</v>
      </c>
      <c r="H96" s="17" t="s">
        <v>212</v>
      </c>
      <c r="I96" s="49">
        <v>14</v>
      </c>
      <c r="J96" s="70" t="s">
        <v>265</v>
      </c>
    </row>
    <row r="97" spans="1:10" x14ac:dyDescent="0.25">
      <c r="A97" s="69" t="s">
        <v>262</v>
      </c>
      <c r="B97" s="49">
        <v>131544</v>
      </c>
      <c r="C97" s="13" t="s">
        <v>151</v>
      </c>
      <c r="D97" s="14">
        <v>3957.97</v>
      </c>
      <c r="E97" s="14"/>
      <c r="F97" s="15">
        <f t="shared" si="1"/>
        <v>-222728.58999999054</v>
      </c>
      <c r="G97" s="16" t="s">
        <v>47</v>
      </c>
      <c r="H97" s="17" t="s">
        <v>169</v>
      </c>
      <c r="I97" s="49">
        <v>16</v>
      </c>
      <c r="J97" s="70" t="s">
        <v>265</v>
      </c>
    </row>
    <row r="98" spans="1:10" x14ac:dyDescent="0.25">
      <c r="A98" s="69" t="s">
        <v>262</v>
      </c>
      <c r="B98" s="49">
        <v>160520</v>
      </c>
      <c r="C98" s="13" t="s">
        <v>41</v>
      </c>
      <c r="D98" s="14">
        <v>9195.48</v>
      </c>
      <c r="E98" s="14"/>
      <c r="F98" s="15">
        <f t="shared" si="1"/>
        <v>-231924.06999999055</v>
      </c>
      <c r="G98" s="16" t="s">
        <v>47</v>
      </c>
      <c r="H98" s="17" t="s">
        <v>86</v>
      </c>
      <c r="I98" s="49">
        <v>25</v>
      </c>
      <c r="J98" s="70" t="s">
        <v>259</v>
      </c>
    </row>
    <row r="99" spans="1:10" x14ac:dyDescent="0.25">
      <c r="A99" s="69" t="s">
        <v>262</v>
      </c>
      <c r="B99" s="49">
        <v>131544</v>
      </c>
      <c r="C99" s="13" t="s">
        <v>151</v>
      </c>
      <c r="D99" s="14">
        <v>10068.89</v>
      </c>
      <c r="E99" s="14"/>
      <c r="F99" s="15">
        <f t="shared" si="1"/>
        <v>-241992.95999999053</v>
      </c>
      <c r="G99" s="16" t="s">
        <v>47</v>
      </c>
      <c r="H99" s="17" t="s">
        <v>159</v>
      </c>
      <c r="I99" s="49">
        <v>21</v>
      </c>
      <c r="J99" s="70" t="s">
        <v>265</v>
      </c>
    </row>
    <row r="100" spans="1:10" x14ac:dyDescent="0.25">
      <c r="A100" s="69" t="s">
        <v>262</v>
      </c>
      <c r="B100" s="49">
        <v>544959</v>
      </c>
      <c r="C100" s="13" t="s">
        <v>54</v>
      </c>
      <c r="D100" s="14">
        <v>2818.99</v>
      </c>
      <c r="E100" s="14"/>
      <c r="F100" s="15">
        <f t="shared" si="1"/>
        <v>-244811.94999999052</v>
      </c>
      <c r="G100" s="16" t="s">
        <v>28</v>
      </c>
      <c r="H100" s="17" t="s">
        <v>209</v>
      </c>
      <c r="I100" s="49">
        <v>25523585</v>
      </c>
      <c r="J100" s="70" t="s">
        <v>267</v>
      </c>
    </row>
    <row r="101" spans="1:10" x14ac:dyDescent="0.25">
      <c r="A101" s="69" t="s">
        <v>262</v>
      </c>
      <c r="B101" s="49">
        <v>115991</v>
      </c>
      <c r="C101" s="13" t="s">
        <v>41</v>
      </c>
      <c r="D101" s="14">
        <v>1972.97</v>
      </c>
      <c r="E101" s="14"/>
      <c r="F101" s="15">
        <f t="shared" si="1"/>
        <v>-246784.91999999052</v>
      </c>
      <c r="G101" s="16" t="s">
        <v>47</v>
      </c>
      <c r="H101" s="17" t="s">
        <v>194</v>
      </c>
      <c r="I101" s="49">
        <v>37</v>
      </c>
      <c r="J101" s="70" t="s">
        <v>265</v>
      </c>
    </row>
    <row r="102" spans="1:10" x14ac:dyDescent="0.25">
      <c r="A102" s="69" t="s">
        <v>262</v>
      </c>
      <c r="B102" s="49">
        <v>131543</v>
      </c>
      <c r="C102" s="13" t="s">
        <v>151</v>
      </c>
      <c r="D102" s="14">
        <v>1230.42</v>
      </c>
      <c r="E102" s="14"/>
      <c r="F102" s="15">
        <f t="shared" si="1"/>
        <v>-248015.33999999054</v>
      </c>
      <c r="G102" s="16" t="s">
        <v>47</v>
      </c>
      <c r="H102" s="17" t="s">
        <v>236</v>
      </c>
      <c r="I102" s="49">
        <v>53</v>
      </c>
      <c r="J102" s="70" t="s">
        <v>265</v>
      </c>
    </row>
    <row r="103" spans="1:10" x14ac:dyDescent="0.25">
      <c r="A103" s="69" t="s">
        <v>262</v>
      </c>
      <c r="B103" s="49">
        <v>727220</v>
      </c>
      <c r="C103" s="13" t="s">
        <v>235</v>
      </c>
      <c r="D103" s="14"/>
      <c r="E103" s="14">
        <v>302884.53999999998</v>
      </c>
      <c r="F103" s="15">
        <f t="shared" si="1"/>
        <v>54869.200000009441</v>
      </c>
      <c r="G103" s="16" t="s">
        <v>27</v>
      </c>
      <c r="H103" s="17"/>
      <c r="I103" s="49"/>
      <c r="J103" s="70"/>
    </row>
    <row r="104" spans="1:10" x14ac:dyDescent="0.25">
      <c r="A104" s="69" t="s">
        <v>262</v>
      </c>
      <c r="B104" s="49">
        <v>131553</v>
      </c>
      <c r="C104" s="13" t="s">
        <v>151</v>
      </c>
      <c r="D104" s="14">
        <v>14473.03</v>
      </c>
      <c r="E104" s="14"/>
      <c r="F104" s="15">
        <f t="shared" si="1"/>
        <v>40396.170000009442</v>
      </c>
      <c r="G104" s="16" t="s">
        <v>47</v>
      </c>
      <c r="H104" s="17" t="s">
        <v>221</v>
      </c>
      <c r="I104" s="49">
        <v>66</v>
      </c>
      <c r="J104" s="70" t="s">
        <v>259</v>
      </c>
    </row>
    <row r="105" spans="1:10" x14ac:dyDescent="0.25">
      <c r="A105" s="69" t="s">
        <v>262</v>
      </c>
      <c r="B105" s="49">
        <v>131557</v>
      </c>
      <c r="C105" s="13" t="s">
        <v>151</v>
      </c>
      <c r="D105" s="14">
        <v>2455.14</v>
      </c>
      <c r="E105" s="14"/>
      <c r="F105" s="15">
        <f t="shared" si="1"/>
        <v>37941.030000009443</v>
      </c>
      <c r="G105" s="16" t="s">
        <v>47</v>
      </c>
      <c r="H105" s="17" t="s">
        <v>162</v>
      </c>
      <c r="I105" s="49">
        <v>8</v>
      </c>
      <c r="J105" s="70" t="s">
        <v>259</v>
      </c>
    </row>
    <row r="106" spans="1:10" x14ac:dyDescent="0.25">
      <c r="A106" s="69" t="s">
        <v>262</v>
      </c>
      <c r="B106" s="49">
        <v>131559</v>
      </c>
      <c r="C106" s="13" t="s">
        <v>151</v>
      </c>
      <c r="D106" s="14">
        <v>8675.7199999999993</v>
      </c>
      <c r="E106" s="14"/>
      <c r="F106" s="15">
        <f t="shared" si="1"/>
        <v>29265.310000009442</v>
      </c>
      <c r="G106" s="16" t="s">
        <v>47</v>
      </c>
      <c r="H106" s="17" t="s">
        <v>196</v>
      </c>
      <c r="I106" s="49">
        <v>23</v>
      </c>
      <c r="J106" s="70" t="s">
        <v>267</v>
      </c>
    </row>
    <row r="107" spans="1:10" x14ac:dyDescent="0.25">
      <c r="A107" s="69" t="s">
        <v>262</v>
      </c>
      <c r="B107" s="49">
        <v>131441</v>
      </c>
      <c r="C107" s="13" t="s">
        <v>151</v>
      </c>
      <c r="D107" s="14">
        <v>11467.31</v>
      </c>
      <c r="E107" s="14"/>
      <c r="F107" s="15">
        <f t="shared" si="1"/>
        <v>17798.000000009444</v>
      </c>
      <c r="G107" s="16" t="s">
        <v>47</v>
      </c>
      <c r="H107" s="17" t="s">
        <v>73</v>
      </c>
      <c r="I107" s="49">
        <v>579</v>
      </c>
      <c r="J107" s="70" t="s">
        <v>259</v>
      </c>
    </row>
    <row r="108" spans="1:10" x14ac:dyDescent="0.25">
      <c r="A108" s="69" t="s">
        <v>262</v>
      </c>
      <c r="B108" s="49">
        <v>163009</v>
      </c>
      <c r="C108" s="13" t="s">
        <v>41</v>
      </c>
      <c r="D108" s="14">
        <v>2350.83</v>
      </c>
      <c r="E108" s="14"/>
      <c r="F108" s="15">
        <f t="shared" si="1"/>
        <v>15447.170000009444</v>
      </c>
      <c r="G108" s="16" t="s">
        <v>47</v>
      </c>
      <c r="H108" s="17" t="s">
        <v>292</v>
      </c>
      <c r="I108" s="49">
        <v>228</v>
      </c>
      <c r="J108" s="70" t="s">
        <v>259</v>
      </c>
    </row>
    <row r="109" spans="1:10" x14ac:dyDescent="0.25">
      <c r="A109" s="69" t="s">
        <v>262</v>
      </c>
      <c r="B109" s="49">
        <v>115896</v>
      </c>
      <c r="C109" s="13" t="s">
        <v>41</v>
      </c>
      <c r="D109" s="14">
        <v>1109.26</v>
      </c>
      <c r="E109" s="14"/>
      <c r="F109" s="15">
        <f t="shared" si="1"/>
        <v>14337.910000009444</v>
      </c>
      <c r="G109" s="16" t="s">
        <v>47</v>
      </c>
      <c r="H109" s="17" t="s">
        <v>233</v>
      </c>
      <c r="I109" s="49">
        <v>2</v>
      </c>
      <c r="J109" s="70" t="s">
        <v>265</v>
      </c>
    </row>
    <row r="110" spans="1:10" x14ac:dyDescent="0.25">
      <c r="A110" s="69" t="s">
        <v>262</v>
      </c>
      <c r="B110" s="49">
        <v>131455</v>
      </c>
      <c r="C110" s="13" t="s">
        <v>151</v>
      </c>
      <c r="D110" s="14">
        <v>3504.94</v>
      </c>
      <c r="E110" s="14"/>
      <c r="F110" s="15">
        <f t="shared" si="1"/>
        <v>10832.970000009444</v>
      </c>
      <c r="G110" s="16" t="s">
        <v>47</v>
      </c>
      <c r="H110" s="17" t="s">
        <v>229</v>
      </c>
      <c r="I110" s="49">
        <v>2</v>
      </c>
      <c r="J110" s="70" t="s">
        <v>259</v>
      </c>
    </row>
    <row r="111" spans="1:10" x14ac:dyDescent="0.25">
      <c r="A111" s="69" t="s">
        <v>262</v>
      </c>
      <c r="B111" s="49">
        <v>115262</v>
      </c>
      <c r="C111" s="13" t="s">
        <v>41</v>
      </c>
      <c r="D111" s="14">
        <v>2136.5300000000002</v>
      </c>
      <c r="E111" s="14"/>
      <c r="F111" s="15">
        <f t="shared" si="1"/>
        <v>8696.4400000094429</v>
      </c>
      <c r="G111" s="16" t="s">
        <v>47</v>
      </c>
      <c r="H111" s="17" t="s">
        <v>293</v>
      </c>
      <c r="I111" s="49">
        <v>98</v>
      </c>
      <c r="J111" s="70" t="s">
        <v>265</v>
      </c>
    </row>
    <row r="112" spans="1:10" x14ac:dyDescent="0.25">
      <c r="A112" s="69" t="s">
        <v>262</v>
      </c>
      <c r="B112" s="49">
        <v>116137</v>
      </c>
      <c r="C112" s="13" t="s">
        <v>41</v>
      </c>
      <c r="D112" s="14">
        <v>6896.53</v>
      </c>
      <c r="E112" s="14"/>
      <c r="F112" s="15">
        <f t="shared" si="1"/>
        <v>1799.9100000094431</v>
      </c>
      <c r="G112" s="16" t="s">
        <v>47</v>
      </c>
      <c r="H112" s="17" t="s">
        <v>167</v>
      </c>
      <c r="I112" s="49">
        <v>29</v>
      </c>
      <c r="J112" s="70" t="s">
        <v>265</v>
      </c>
    </row>
    <row r="113" spans="1:10" x14ac:dyDescent="0.25">
      <c r="A113" s="69" t="s">
        <v>262</v>
      </c>
      <c r="B113" s="49">
        <v>160683</v>
      </c>
      <c r="C113" s="13" t="s">
        <v>41</v>
      </c>
      <c r="D113" s="14">
        <v>1799.91</v>
      </c>
      <c r="E113" s="14"/>
      <c r="F113" s="15">
        <f t="shared" si="1"/>
        <v>9.4430561148328707E-9</v>
      </c>
      <c r="G113" s="16" t="s">
        <v>106</v>
      </c>
      <c r="H113" s="17"/>
      <c r="I113" s="49"/>
      <c r="J113" s="70"/>
    </row>
    <row r="114" spans="1:10" x14ac:dyDescent="0.25">
      <c r="A114" s="69" t="s">
        <v>294</v>
      </c>
      <c r="B114" s="49">
        <v>727220</v>
      </c>
      <c r="C114" s="13" t="s">
        <v>235</v>
      </c>
      <c r="D114" s="14"/>
      <c r="E114" s="14">
        <v>4322.3100000000004</v>
      </c>
      <c r="F114" s="15">
        <f t="shared" si="1"/>
        <v>4322.3100000094437</v>
      </c>
      <c r="G114" s="16" t="s">
        <v>27</v>
      </c>
      <c r="H114" s="17"/>
      <c r="I114" s="49"/>
      <c r="J114" s="70"/>
    </row>
    <row r="115" spans="1:10" x14ac:dyDescent="0.25">
      <c r="A115" s="69" t="s">
        <v>294</v>
      </c>
      <c r="B115" s="49">
        <v>318566</v>
      </c>
      <c r="C115" s="13" t="s">
        <v>38</v>
      </c>
      <c r="D115" s="14">
        <v>143.32</v>
      </c>
      <c r="E115" s="14"/>
      <c r="F115" s="15">
        <f t="shared" si="1"/>
        <v>4178.990000009444</v>
      </c>
      <c r="G115" s="16" t="s">
        <v>40</v>
      </c>
      <c r="H115" s="17" t="s">
        <v>52</v>
      </c>
      <c r="I115" s="49">
        <v>3339911</v>
      </c>
      <c r="J115" s="70" t="s">
        <v>204</v>
      </c>
    </row>
    <row r="116" spans="1:10" x14ac:dyDescent="0.25">
      <c r="A116" s="69" t="s">
        <v>294</v>
      </c>
      <c r="B116" s="49">
        <v>319241</v>
      </c>
      <c r="C116" s="13" t="s">
        <v>38</v>
      </c>
      <c r="D116" s="14">
        <v>242.5</v>
      </c>
      <c r="E116" s="14"/>
      <c r="F116" s="15">
        <f t="shared" si="1"/>
        <v>3936.490000009444</v>
      </c>
      <c r="G116" s="16" t="s">
        <v>109</v>
      </c>
      <c r="H116" s="17" t="s">
        <v>248</v>
      </c>
      <c r="I116" s="49">
        <v>10623</v>
      </c>
      <c r="J116" s="70" t="s">
        <v>226</v>
      </c>
    </row>
    <row r="117" spans="1:10" x14ac:dyDescent="0.25">
      <c r="A117" s="69" t="s">
        <v>294</v>
      </c>
      <c r="B117" s="49">
        <v>316996</v>
      </c>
      <c r="C117" s="13" t="s">
        <v>38</v>
      </c>
      <c r="D117" s="14">
        <v>1440</v>
      </c>
      <c r="E117" s="14"/>
      <c r="F117" s="15">
        <f t="shared" si="1"/>
        <v>2496.490000009444</v>
      </c>
      <c r="G117" s="16" t="s">
        <v>40</v>
      </c>
      <c r="H117" s="17" t="s">
        <v>108</v>
      </c>
      <c r="I117" s="49">
        <v>136243</v>
      </c>
      <c r="J117" s="70" t="s">
        <v>239</v>
      </c>
    </row>
    <row r="118" spans="1:10" x14ac:dyDescent="0.25">
      <c r="A118" s="69" t="s">
        <v>294</v>
      </c>
      <c r="B118" s="49">
        <v>317227</v>
      </c>
      <c r="C118" s="13" t="s">
        <v>38</v>
      </c>
      <c r="D118" s="14">
        <v>1260</v>
      </c>
      <c r="E118" s="14"/>
      <c r="F118" s="15">
        <f t="shared" si="1"/>
        <v>1236.490000009444</v>
      </c>
      <c r="G118" s="16" t="s">
        <v>58</v>
      </c>
      <c r="H118" s="17" t="s">
        <v>295</v>
      </c>
      <c r="I118" s="49">
        <v>2682</v>
      </c>
      <c r="J118" s="70" t="s">
        <v>238</v>
      </c>
    </row>
    <row r="119" spans="1:10" x14ac:dyDescent="0.25">
      <c r="A119" s="69" t="s">
        <v>294</v>
      </c>
      <c r="B119" s="49">
        <v>317847</v>
      </c>
      <c r="C119" s="13" t="s">
        <v>38</v>
      </c>
      <c r="D119" s="14">
        <v>1236.49</v>
      </c>
      <c r="E119" s="14"/>
      <c r="F119" s="15">
        <f t="shared" si="1"/>
        <v>9.4439656095346436E-9</v>
      </c>
      <c r="G119" s="16" t="s">
        <v>43</v>
      </c>
      <c r="H119" s="17" t="s">
        <v>44</v>
      </c>
      <c r="I119" s="49">
        <v>132</v>
      </c>
      <c r="J119" s="70" t="s">
        <v>239</v>
      </c>
    </row>
    <row r="120" spans="1:10" x14ac:dyDescent="0.25">
      <c r="A120" s="69" t="s">
        <v>296</v>
      </c>
      <c r="B120" s="49">
        <v>727220</v>
      </c>
      <c r="C120" s="13" t="s">
        <v>235</v>
      </c>
      <c r="D120" s="14"/>
      <c r="E120" s="14">
        <v>54702.94</v>
      </c>
      <c r="F120" s="15">
        <f t="shared" si="1"/>
        <v>54702.940000009447</v>
      </c>
      <c r="G120" s="16" t="s">
        <v>27</v>
      </c>
      <c r="H120" s="17"/>
      <c r="I120" s="49"/>
      <c r="J120" s="70"/>
    </row>
    <row r="121" spans="1:10" x14ac:dyDescent="0.25">
      <c r="A121" s="69" t="s">
        <v>296</v>
      </c>
      <c r="B121" s="49">
        <v>136806</v>
      </c>
      <c r="C121" s="13" t="s">
        <v>166</v>
      </c>
      <c r="D121" s="14"/>
      <c r="E121" s="14">
        <v>3681.28</v>
      </c>
      <c r="F121" s="15">
        <f t="shared" si="1"/>
        <v>58384.220000009445</v>
      </c>
      <c r="G121" s="16" t="s">
        <v>19</v>
      </c>
      <c r="H121" s="17"/>
      <c r="I121" s="49"/>
      <c r="J121" s="70"/>
    </row>
    <row r="122" spans="1:10" x14ac:dyDescent="0.25">
      <c r="A122" s="69" t="s">
        <v>296</v>
      </c>
      <c r="B122" s="49">
        <v>136806</v>
      </c>
      <c r="C122" s="13" t="s">
        <v>41</v>
      </c>
      <c r="D122" s="14">
        <v>3681.28</v>
      </c>
      <c r="E122" s="14"/>
      <c r="F122" s="15">
        <f t="shared" si="1"/>
        <v>54702.940000009447</v>
      </c>
      <c r="G122" s="16" t="s">
        <v>106</v>
      </c>
      <c r="H122" s="17"/>
      <c r="I122" s="49"/>
      <c r="J122" s="70"/>
    </row>
    <row r="123" spans="1:10" x14ac:dyDescent="0.25">
      <c r="A123" s="69" t="s">
        <v>296</v>
      </c>
      <c r="B123" s="49">
        <v>455232</v>
      </c>
      <c r="C123" s="13" t="s">
        <v>38</v>
      </c>
      <c r="D123" s="14">
        <v>28</v>
      </c>
      <c r="E123" s="14"/>
      <c r="F123" s="15">
        <f t="shared" si="1"/>
        <v>54674.940000009447</v>
      </c>
      <c r="G123" s="16" t="s">
        <v>40</v>
      </c>
      <c r="H123" s="17" t="s">
        <v>158</v>
      </c>
      <c r="I123" s="49">
        <v>39676</v>
      </c>
      <c r="J123" s="70" t="s">
        <v>183</v>
      </c>
    </row>
    <row r="124" spans="1:10" x14ac:dyDescent="0.25">
      <c r="A124" s="69" t="s">
        <v>296</v>
      </c>
      <c r="B124" s="49">
        <v>454871</v>
      </c>
      <c r="C124" s="13" t="s">
        <v>38</v>
      </c>
      <c r="D124" s="14">
        <v>309.8</v>
      </c>
      <c r="E124" s="14"/>
      <c r="F124" s="15">
        <f t="shared" si="1"/>
        <v>54365.140000009444</v>
      </c>
      <c r="G124" s="16" t="s">
        <v>40</v>
      </c>
      <c r="H124" s="17" t="s">
        <v>158</v>
      </c>
      <c r="I124" s="49">
        <v>39675</v>
      </c>
      <c r="J124" s="70" t="s">
        <v>183</v>
      </c>
    </row>
    <row r="125" spans="1:10" x14ac:dyDescent="0.25">
      <c r="A125" s="69" t="s">
        <v>296</v>
      </c>
      <c r="B125" s="49">
        <v>454370</v>
      </c>
      <c r="C125" s="13" t="s">
        <v>38</v>
      </c>
      <c r="D125" s="14">
        <v>2138.2199999999998</v>
      </c>
      <c r="E125" s="14"/>
      <c r="F125" s="15">
        <f t="shared" si="1"/>
        <v>52226.920000009442</v>
      </c>
      <c r="G125" s="16" t="s">
        <v>40</v>
      </c>
      <c r="H125" s="17" t="s">
        <v>68</v>
      </c>
      <c r="I125" s="49">
        <v>850863</v>
      </c>
      <c r="J125" s="70" t="s">
        <v>183</v>
      </c>
    </row>
    <row r="126" spans="1:10" x14ac:dyDescent="0.25">
      <c r="A126" s="69" t="s">
        <v>296</v>
      </c>
      <c r="B126" s="49">
        <v>453856</v>
      </c>
      <c r="C126" s="13" t="s">
        <v>38</v>
      </c>
      <c r="D126" s="14">
        <v>600</v>
      </c>
      <c r="E126" s="14"/>
      <c r="F126" s="15">
        <f t="shared" si="1"/>
        <v>51626.920000009442</v>
      </c>
      <c r="G126" s="16" t="s">
        <v>46</v>
      </c>
      <c r="H126" s="17" t="s">
        <v>76</v>
      </c>
      <c r="I126" s="49">
        <v>6822</v>
      </c>
      <c r="J126" s="70" t="s">
        <v>271</v>
      </c>
    </row>
    <row r="127" spans="1:10" x14ac:dyDescent="0.25">
      <c r="A127" s="69" t="s">
        <v>296</v>
      </c>
      <c r="B127" s="49">
        <v>452270</v>
      </c>
      <c r="C127" s="13" t="s">
        <v>38</v>
      </c>
      <c r="D127" s="14">
        <v>334.07</v>
      </c>
      <c r="E127" s="14"/>
      <c r="F127" s="15">
        <f t="shared" si="1"/>
        <v>51292.850000009443</v>
      </c>
      <c r="G127" s="16" t="s">
        <v>78</v>
      </c>
      <c r="H127" s="17" t="s">
        <v>156</v>
      </c>
      <c r="I127" s="49">
        <v>1375702</v>
      </c>
      <c r="J127" s="70" t="s">
        <v>275</v>
      </c>
    </row>
    <row r="128" spans="1:10" x14ac:dyDescent="0.25">
      <c r="A128" s="69" t="s">
        <v>296</v>
      </c>
      <c r="B128" s="49">
        <v>452799</v>
      </c>
      <c r="C128" s="13" t="s">
        <v>38</v>
      </c>
      <c r="D128" s="14">
        <v>149.97999999999999</v>
      </c>
      <c r="E128" s="14"/>
      <c r="F128" s="15">
        <f t="shared" si="1"/>
        <v>51142.87000000944</v>
      </c>
      <c r="G128" s="16" t="s">
        <v>78</v>
      </c>
      <c r="H128" s="17" t="s">
        <v>181</v>
      </c>
      <c r="I128" s="49">
        <v>1478638</v>
      </c>
      <c r="J128" s="70" t="s">
        <v>275</v>
      </c>
    </row>
    <row r="129" spans="1:10" x14ac:dyDescent="0.25">
      <c r="A129" s="69" t="s">
        <v>296</v>
      </c>
      <c r="B129" s="49">
        <v>452799</v>
      </c>
      <c r="C129" s="13" t="s">
        <v>38</v>
      </c>
      <c r="D129" s="14">
        <v>39.68</v>
      </c>
      <c r="E129" s="14"/>
      <c r="F129" s="15">
        <f t="shared" si="1"/>
        <v>51103.190000009439</v>
      </c>
      <c r="G129" s="16" t="s">
        <v>78</v>
      </c>
      <c r="H129" s="17" t="s">
        <v>156</v>
      </c>
      <c r="I129" s="49">
        <v>1375701</v>
      </c>
      <c r="J129" s="70" t="s">
        <v>275</v>
      </c>
    </row>
    <row r="130" spans="1:10" x14ac:dyDescent="0.25">
      <c r="A130" s="69" t="s">
        <v>296</v>
      </c>
      <c r="B130" s="49">
        <v>137132</v>
      </c>
      <c r="C130" s="13" t="s">
        <v>41</v>
      </c>
      <c r="D130" s="14">
        <v>1799.91</v>
      </c>
      <c r="E130" s="14"/>
      <c r="F130" s="15">
        <f t="shared" si="1"/>
        <v>49303.280000009436</v>
      </c>
      <c r="G130" s="16" t="s">
        <v>47</v>
      </c>
      <c r="H130" s="17" t="s">
        <v>193</v>
      </c>
      <c r="I130" s="49">
        <v>54</v>
      </c>
      <c r="J130" s="70" t="s">
        <v>259</v>
      </c>
    </row>
    <row r="131" spans="1:10" x14ac:dyDescent="0.25">
      <c r="A131" s="69" t="s">
        <v>296</v>
      </c>
      <c r="B131" s="49">
        <v>453488</v>
      </c>
      <c r="C131" s="13" t="s">
        <v>38</v>
      </c>
      <c r="D131" s="14">
        <v>1417.5</v>
      </c>
      <c r="E131" s="14"/>
      <c r="F131" s="15">
        <f t="shared" si="1"/>
        <v>47885.780000009436</v>
      </c>
      <c r="G131" s="16" t="s">
        <v>42</v>
      </c>
      <c r="H131" s="17" t="s">
        <v>87</v>
      </c>
      <c r="I131" s="49">
        <v>30030</v>
      </c>
      <c r="J131" s="70" t="s">
        <v>253</v>
      </c>
    </row>
    <row r="132" spans="1:10" x14ac:dyDescent="0.25">
      <c r="A132" s="69" t="s">
        <v>296</v>
      </c>
      <c r="B132" s="49">
        <v>137040</v>
      </c>
      <c r="C132" s="13" t="s">
        <v>41</v>
      </c>
      <c r="D132" s="14">
        <v>45745.86</v>
      </c>
      <c r="E132" s="14"/>
      <c r="F132" s="15">
        <f t="shared" si="1"/>
        <v>2139.9200000094352</v>
      </c>
      <c r="G132" s="16" t="s">
        <v>74</v>
      </c>
      <c r="H132" s="17" t="s">
        <v>75</v>
      </c>
      <c r="I132" s="49">
        <v>759</v>
      </c>
      <c r="J132" s="70" t="s">
        <v>294</v>
      </c>
    </row>
    <row r="133" spans="1:10" x14ac:dyDescent="0.25">
      <c r="A133" s="69" t="s">
        <v>296</v>
      </c>
      <c r="B133" s="49">
        <v>151407</v>
      </c>
      <c r="C133" s="13" t="s">
        <v>56</v>
      </c>
      <c r="D133" s="14">
        <v>2139.92</v>
      </c>
      <c r="E133" s="14"/>
      <c r="F133" s="15">
        <f t="shared" si="1"/>
        <v>9.4350980361923575E-9</v>
      </c>
      <c r="G133" s="16" t="s">
        <v>47</v>
      </c>
      <c r="H133" s="17" t="s">
        <v>161</v>
      </c>
      <c r="I133" s="49">
        <v>4255</v>
      </c>
      <c r="J133" s="70" t="s">
        <v>294</v>
      </c>
    </row>
    <row r="134" spans="1:10" x14ac:dyDescent="0.25">
      <c r="A134" s="69" t="s">
        <v>297</v>
      </c>
      <c r="B134" s="49">
        <v>295620</v>
      </c>
      <c r="C134" s="13" t="s">
        <v>38</v>
      </c>
      <c r="D134" s="14">
        <v>116.77</v>
      </c>
      <c r="E134" s="14"/>
      <c r="F134" s="15">
        <f t="shared" si="1"/>
        <v>-116.7699999905649</v>
      </c>
      <c r="G134" s="16" t="s">
        <v>40</v>
      </c>
      <c r="H134" s="17" t="s">
        <v>158</v>
      </c>
      <c r="I134" s="49">
        <v>41742</v>
      </c>
      <c r="J134" s="70" t="s">
        <v>214</v>
      </c>
    </row>
    <row r="135" spans="1:10" x14ac:dyDescent="0.25">
      <c r="A135" s="69" t="s">
        <v>297</v>
      </c>
      <c r="B135" s="49">
        <v>295030</v>
      </c>
      <c r="C135" s="13" t="s">
        <v>38</v>
      </c>
      <c r="D135" s="14">
        <v>2868.19</v>
      </c>
      <c r="E135" s="14"/>
      <c r="F135" s="15">
        <f t="shared" si="1"/>
        <v>-2984.9599999905649</v>
      </c>
      <c r="G135" s="16" t="s">
        <v>40</v>
      </c>
      <c r="H135" s="17" t="s">
        <v>45</v>
      </c>
      <c r="I135" s="49">
        <v>148371</v>
      </c>
      <c r="J135" s="70" t="s">
        <v>214</v>
      </c>
    </row>
    <row r="136" spans="1:10" x14ac:dyDescent="0.25">
      <c r="A136" s="69" t="s">
        <v>297</v>
      </c>
      <c r="B136" s="49">
        <v>295364</v>
      </c>
      <c r="C136" s="13" t="s">
        <v>38</v>
      </c>
      <c r="D136" s="14">
        <v>2683.73</v>
      </c>
      <c r="E136" s="14"/>
      <c r="F136" s="15">
        <f t="shared" si="1"/>
        <v>-5668.6899999905654</v>
      </c>
      <c r="G136" s="16" t="s">
        <v>40</v>
      </c>
      <c r="H136" s="17" t="s">
        <v>68</v>
      </c>
      <c r="I136" s="49">
        <v>854939</v>
      </c>
      <c r="J136" s="70" t="s">
        <v>214</v>
      </c>
    </row>
    <row r="137" spans="1:10" x14ac:dyDescent="0.25">
      <c r="A137" s="69" t="s">
        <v>297</v>
      </c>
      <c r="B137" s="49">
        <v>727220</v>
      </c>
      <c r="C137" s="13" t="s">
        <v>235</v>
      </c>
      <c r="D137" s="14"/>
      <c r="E137" s="14">
        <v>13173.3</v>
      </c>
      <c r="F137" s="15">
        <f t="shared" si="1"/>
        <v>7504.6100000094339</v>
      </c>
      <c r="G137" s="16" t="s">
        <v>27</v>
      </c>
      <c r="H137" s="17"/>
      <c r="I137" s="49"/>
      <c r="J137" s="70"/>
    </row>
    <row r="138" spans="1:10" x14ac:dyDescent="0.25">
      <c r="A138" s="69" t="s">
        <v>297</v>
      </c>
      <c r="B138" s="49">
        <v>296212</v>
      </c>
      <c r="C138" s="13" t="s">
        <v>38</v>
      </c>
      <c r="D138" s="14">
        <v>1590.65</v>
      </c>
      <c r="E138" s="14"/>
      <c r="F138" s="15">
        <f t="shared" ref="F138:F201" si="2">F137-D138+E138</f>
        <v>5913.9600000094342</v>
      </c>
      <c r="G138" s="16" t="s">
        <v>43</v>
      </c>
      <c r="H138" s="17" t="s">
        <v>44</v>
      </c>
      <c r="I138" s="49">
        <v>144</v>
      </c>
      <c r="J138" s="70" t="s">
        <v>243</v>
      </c>
    </row>
    <row r="139" spans="1:10" x14ac:dyDescent="0.25">
      <c r="A139" s="69" t="s">
        <v>297</v>
      </c>
      <c r="B139" s="49">
        <v>114106</v>
      </c>
      <c r="C139" s="13" t="s">
        <v>41</v>
      </c>
      <c r="D139" s="14">
        <v>3681.28</v>
      </c>
      <c r="E139" s="14"/>
      <c r="F139" s="15">
        <f t="shared" si="2"/>
        <v>2232.680000009434</v>
      </c>
      <c r="G139" s="16" t="s">
        <v>47</v>
      </c>
      <c r="H139" s="17" t="s">
        <v>103</v>
      </c>
      <c r="I139" s="49">
        <v>53</v>
      </c>
      <c r="J139" s="70" t="s">
        <v>294</v>
      </c>
    </row>
    <row r="140" spans="1:10" x14ac:dyDescent="0.25">
      <c r="A140" s="69" t="s">
        <v>297</v>
      </c>
      <c r="B140" s="49">
        <v>295868</v>
      </c>
      <c r="C140" s="13" t="s">
        <v>38</v>
      </c>
      <c r="D140" s="14">
        <v>2232.6799999999998</v>
      </c>
      <c r="E140" s="14"/>
      <c r="F140" s="15">
        <f t="shared" si="2"/>
        <v>9.4341885414905846E-9</v>
      </c>
      <c r="G140" s="16" t="s">
        <v>40</v>
      </c>
      <c r="H140" s="17" t="s">
        <v>240</v>
      </c>
      <c r="I140" s="49">
        <v>288650</v>
      </c>
      <c r="J140" s="70" t="s">
        <v>214</v>
      </c>
    </row>
    <row r="141" spans="1:10" x14ac:dyDescent="0.25">
      <c r="A141" s="69" t="s">
        <v>298</v>
      </c>
      <c r="B141" s="49">
        <v>172034</v>
      </c>
      <c r="C141" s="13" t="s">
        <v>38</v>
      </c>
      <c r="D141" s="14">
        <v>81.66</v>
      </c>
      <c r="E141" s="14"/>
      <c r="F141" s="15">
        <f t="shared" si="2"/>
        <v>-81.659999990565808</v>
      </c>
      <c r="G141" s="16" t="s">
        <v>40</v>
      </c>
      <c r="H141" s="17" t="s">
        <v>52</v>
      </c>
      <c r="I141" s="49">
        <v>3344947</v>
      </c>
      <c r="J141" s="70" t="s">
        <v>205</v>
      </c>
    </row>
    <row r="142" spans="1:10" x14ac:dyDescent="0.25">
      <c r="A142" s="69" t="s">
        <v>298</v>
      </c>
      <c r="B142" s="49">
        <v>727220</v>
      </c>
      <c r="C142" s="13" t="s">
        <v>235</v>
      </c>
      <c r="D142" s="14"/>
      <c r="E142" s="14">
        <v>479.32</v>
      </c>
      <c r="F142" s="15">
        <f t="shared" si="2"/>
        <v>397.66000000943416</v>
      </c>
      <c r="G142" s="16" t="s">
        <v>27</v>
      </c>
      <c r="H142" s="17"/>
      <c r="I142" s="49"/>
      <c r="J142" s="70"/>
    </row>
    <row r="143" spans="1:10" x14ac:dyDescent="0.25">
      <c r="A143" s="69" t="s">
        <v>298</v>
      </c>
      <c r="B143" s="49">
        <v>172481</v>
      </c>
      <c r="C143" s="13" t="s">
        <v>38</v>
      </c>
      <c r="D143" s="14">
        <v>397.66</v>
      </c>
      <c r="E143" s="14"/>
      <c r="F143" s="15">
        <f t="shared" si="2"/>
        <v>9.4341316980717238E-9</v>
      </c>
      <c r="G143" s="16" t="s">
        <v>43</v>
      </c>
      <c r="H143" s="17" t="s">
        <v>44</v>
      </c>
      <c r="I143" s="49">
        <v>187</v>
      </c>
      <c r="J143" s="70" t="s">
        <v>244</v>
      </c>
    </row>
    <row r="144" spans="1:10" x14ac:dyDescent="0.25">
      <c r="A144" s="69" t="s">
        <v>299</v>
      </c>
      <c r="B144" s="49">
        <v>250514</v>
      </c>
      <c r="C144" s="13" t="s">
        <v>38</v>
      </c>
      <c r="D144" s="14">
        <v>1184</v>
      </c>
      <c r="E144" s="14"/>
      <c r="F144" s="15">
        <f t="shared" si="2"/>
        <v>-1183.9999999905658</v>
      </c>
      <c r="G144" s="16" t="s">
        <v>65</v>
      </c>
      <c r="H144" s="17" t="s">
        <v>104</v>
      </c>
      <c r="I144" s="49">
        <v>133759</v>
      </c>
      <c r="J144" s="70" t="s">
        <v>265</v>
      </c>
    </row>
    <row r="145" spans="1:10" x14ac:dyDescent="0.25">
      <c r="A145" s="69" t="s">
        <v>299</v>
      </c>
      <c r="B145" s="49">
        <v>727220</v>
      </c>
      <c r="C145" s="13" t="s">
        <v>235</v>
      </c>
      <c r="D145" s="14"/>
      <c r="E145" s="14">
        <v>96232.72</v>
      </c>
      <c r="F145" s="15">
        <f t="shared" si="2"/>
        <v>95048.720000009431</v>
      </c>
      <c r="G145" s="16" t="s">
        <v>27</v>
      </c>
      <c r="H145" s="17"/>
      <c r="I145" s="49"/>
      <c r="J145" s="70"/>
    </row>
    <row r="146" spans="1:10" x14ac:dyDescent="0.25">
      <c r="A146" s="69" t="s">
        <v>299</v>
      </c>
      <c r="B146" s="49">
        <v>250903</v>
      </c>
      <c r="C146" s="13" t="s">
        <v>38</v>
      </c>
      <c r="D146" s="14">
        <v>3178.43</v>
      </c>
      <c r="E146" s="14"/>
      <c r="F146" s="15">
        <f t="shared" si="2"/>
        <v>91870.290000009438</v>
      </c>
      <c r="G146" s="16" t="s">
        <v>114</v>
      </c>
      <c r="H146" s="17" t="s">
        <v>201</v>
      </c>
      <c r="I146" s="49">
        <v>449010</v>
      </c>
      <c r="J146" s="70" t="s">
        <v>257</v>
      </c>
    </row>
    <row r="147" spans="1:10" x14ac:dyDescent="0.25">
      <c r="A147" s="69" t="s">
        <v>299</v>
      </c>
      <c r="B147" s="49">
        <v>250903</v>
      </c>
      <c r="C147" s="13" t="s">
        <v>38</v>
      </c>
      <c r="D147" s="14">
        <v>1563.45</v>
      </c>
      <c r="E147" s="14"/>
      <c r="F147" s="15">
        <f t="shared" si="2"/>
        <v>90306.840000009441</v>
      </c>
      <c r="G147" s="16" t="s">
        <v>114</v>
      </c>
      <c r="H147" s="17" t="s">
        <v>201</v>
      </c>
      <c r="I147" s="49">
        <v>2935911</v>
      </c>
      <c r="J147" s="70" t="s">
        <v>257</v>
      </c>
    </row>
    <row r="148" spans="1:10" x14ac:dyDescent="0.25">
      <c r="A148" s="69" t="s">
        <v>299</v>
      </c>
      <c r="B148" s="49">
        <v>969283</v>
      </c>
      <c r="C148" s="13" t="s">
        <v>107</v>
      </c>
      <c r="D148" s="14">
        <v>666.28</v>
      </c>
      <c r="E148" s="14"/>
      <c r="F148" s="15">
        <f t="shared" si="2"/>
        <v>89640.560000009442</v>
      </c>
      <c r="G148" s="16" t="s">
        <v>78</v>
      </c>
      <c r="H148" s="17" t="s">
        <v>149</v>
      </c>
      <c r="I148" s="49">
        <v>60427883</v>
      </c>
      <c r="J148" s="70" t="s">
        <v>300</v>
      </c>
    </row>
    <row r="149" spans="1:10" x14ac:dyDescent="0.25">
      <c r="A149" s="69" t="s">
        <v>299</v>
      </c>
      <c r="B149" s="49">
        <v>60100</v>
      </c>
      <c r="C149" s="13" t="s">
        <v>163</v>
      </c>
      <c r="D149" s="14">
        <v>70</v>
      </c>
      <c r="E149" s="14"/>
      <c r="F149" s="15">
        <f t="shared" si="2"/>
        <v>89570.560000009442</v>
      </c>
      <c r="G149" s="16" t="s">
        <v>91</v>
      </c>
      <c r="H149" s="17" t="s">
        <v>92</v>
      </c>
      <c r="I149" s="49" t="s">
        <v>301</v>
      </c>
      <c r="J149" s="70" t="s">
        <v>226</v>
      </c>
    </row>
    <row r="150" spans="1:10" x14ac:dyDescent="0.25">
      <c r="A150" s="69" t="s">
        <v>299</v>
      </c>
      <c r="B150" s="49">
        <v>60612</v>
      </c>
      <c r="C150" s="13" t="s">
        <v>163</v>
      </c>
      <c r="D150" s="14">
        <v>149.04</v>
      </c>
      <c r="E150" s="14"/>
      <c r="F150" s="15">
        <f t="shared" si="2"/>
        <v>89421.520000009448</v>
      </c>
      <c r="G150" s="16" t="s">
        <v>98</v>
      </c>
      <c r="H150" s="17" t="s">
        <v>143</v>
      </c>
      <c r="I150" s="49" t="s">
        <v>302</v>
      </c>
      <c r="J150" s="70" t="s">
        <v>234</v>
      </c>
    </row>
    <row r="151" spans="1:10" x14ac:dyDescent="0.25">
      <c r="A151" s="69" t="s">
        <v>299</v>
      </c>
      <c r="B151" s="49">
        <v>60612</v>
      </c>
      <c r="C151" s="13" t="s">
        <v>163</v>
      </c>
      <c r="D151" s="14">
        <v>897.17</v>
      </c>
      <c r="E151" s="14"/>
      <c r="F151" s="15">
        <f t="shared" si="2"/>
        <v>88524.35000000945</v>
      </c>
      <c r="G151" s="16" t="s">
        <v>98</v>
      </c>
      <c r="H151" s="17" t="s">
        <v>99</v>
      </c>
      <c r="I151" s="49" t="s">
        <v>303</v>
      </c>
      <c r="J151" s="70" t="s">
        <v>297</v>
      </c>
    </row>
    <row r="152" spans="1:10" x14ac:dyDescent="0.25">
      <c r="A152" s="69" t="s">
        <v>299</v>
      </c>
      <c r="B152" s="49">
        <v>60250</v>
      </c>
      <c r="C152" s="13" t="s">
        <v>163</v>
      </c>
      <c r="D152" s="14">
        <v>1639.42</v>
      </c>
      <c r="E152" s="14"/>
      <c r="F152" s="15">
        <f t="shared" si="2"/>
        <v>86884.930000009452</v>
      </c>
      <c r="G152" s="16" t="s">
        <v>91</v>
      </c>
      <c r="H152" s="17" t="s">
        <v>93</v>
      </c>
      <c r="I152" s="49" t="s">
        <v>302</v>
      </c>
      <c r="J152" s="70" t="s">
        <v>234</v>
      </c>
    </row>
    <row r="153" spans="1:10" x14ac:dyDescent="0.25">
      <c r="A153" s="69" t="s">
        <v>299</v>
      </c>
      <c r="B153" s="49">
        <v>420933</v>
      </c>
      <c r="C153" s="13" t="s">
        <v>94</v>
      </c>
      <c r="D153" s="14">
        <v>5655.62</v>
      </c>
      <c r="E153" s="14"/>
      <c r="F153" s="15">
        <f t="shared" si="2"/>
        <v>81229.310000009456</v>
      </c>
      <c r="G153" s="16" t="s">
        <v>95</v>
      </c>
      <c r="H153" s="17" t="s">
        <v>173</v>
      </c>
      <c r="I153" s="49" t="s">
        <v>304</v>
      </c>
      <c r="J153" s="70" t="s">
        <v>294</v>
      </c>
    </row>
    <row r="154" spans="1:10" x14ac:dyDescent="0.25">
      <c r="A154" s="69" t="s">
        <v>299</v>
      </c>
      <c r="B154" s="49">
        <v>421057</v>
      </c>
      <c r="C154" s="13" t="s">
        <v>94</v>
      </c>
      <c r="D154" s="14">
        <v>22319.54</v>
      </c>
      <c r="E154" s="14"/>
      <c r="F154" s="15">
        <f t="shared" si="2"/>
        <v>58909.770000009456</v>
      </c>
      <c r="G154" s="16" t="s">
        <v>95</v>
      </c>
      <c r="H154" s="17" t="s">
        <v>173</v>
      </c>
      <c r="I154" s="49">
        <v>202231</v>
      </c>
      <c r="J154" s="70" t="s">
        <v>294</v>
      </c>
    </row>
    <row r="155" spans="1:10" x14ac:dyDescent="0.25">
      <c r="A155" s="69" t="s">
        <v>299</v>
      </c>
      <c r="B155" s="49">
        <v>421196</v>
      </c>
      <c r="C155" s="13" t="s">
        <v>94</v>
      </c>
      <c r="D155" s="14">
        <v>2574.4</v>
      </c>
      <c r="E155" s="14"/>
      <c r="F155" s="15">
        <f t="shared" si="2"/>
        <v>56335.370000009454</v>
      </c>
      <c r="G155" s="16" t="s">
        <v>95</v>
      </c>
      <c r="H155" s="17" t="s">
        <v>173</v>
      </c>
      <c r="I155" s="49">
        <v>202232</v>
      </c>
      <c r="J155" s="70" t="s">
        <v>294</v>
      </c>
    </row>
    <row r="156" spans="1:10" x14ac:dyDescent="0.25">
      <c r="A156" s="69" t="s">
        <v>299</v>
      </c>
      <c r="B156" s="49">
        <v>421305</v>
      </c>
      <c r="C156" s="13" t="s">
        <v>94</v>
      </c>
      <c r="D156" s="14">
        <v>2935.03</v>
      </c>
      <c r="E156" s="14"/>
      <c r="F156" s="15">
        <f t="shared" si="2"/>
        <v>53400.340000009455</v>
      </c>
      <c r="G156" s="16" t="s">
        <v>95</v>
      </c>
      <c r="H156" s="17" t="s">
        <v>173</v>
      </c>
      <c r="I156" s="49" t="s">
        <v>305</v>
      </c>
      <c r="J156" s="70" t="s">
        <v>294</v>
      </c>
    </row>
    <row r="157" spans="1:10" x14ac:dyDescent="0.25">
      <c r="A157" s="69" t="s">
        <v>299</v>
      </c>
      <c r="B157" s="49">
        <v>421453</v>
      </c>
      <c r="C157" s="13" t="s">
        <v>94</v>
      </c>
      <c r="D157" s="14">
        <v>2523.56</v>
      </c>
      <c r="E157" s="14"/>
      <c r="F157" s="15">
        <f t="shared" si="2"/>
        <v>50876.780000009458</v>
      </c>
      <c r="G157" s="16" t="s">
        <v>95</v>
      </c>
      <c r="H157" s="17" t="s">
        <v>173</v>
      </c>
      <c r="I157" s="49" t="s">
        <v>306</v>
      </c>
      <c r="J157" s="70" t="s">
        <v>294</v>
      </c>
    </row>
    <row r="158" spans="1:10" x14ac:dyDescent="0.25">
      <c r="A158" s="69" t="s">
        <v>299</v>
      </c>
      <c r="B158" s="49">
        <v>60481</v>
      </c>
      <c r="C158" s="13" t="s">
        <v>163</v>
      </c>
      <c r="D158" s="14">
        <v>47292.08</v>
      </c>
      <c r="E158" s="14"/>
      <c r="F158" s="15">
        <f t="shared" si="2"/>
        <v>3584.7000000094558</v>
      </c>
      <c r="G158" s="16" t="s">
        <v>96</v>
      </c>
      <c r="H158" s="17" t="s">
        <v>97</v>
      </c>
      <c r="I158" s="49">
        <v>74041200</v>
      </c>
      <c r="J158" s="70" t="s">
        <v>296</v>
      </c>
    </row>
    <row r="159" spans="1:10" x14ac:dyDescent="0.25">
      <c r="A159" s="69" t="s">
        <v>299</v>
      </c>
      <c r="B159" s="49">
        <v>60755</v>
      </c>
      <c r="C159" s="13" t="s">
        <v>163</v>
      </c>
      <c r="D159" s="14">
        <v>3584.7</v>
      </c>
      <c r="E159" s="14"/>
      <c r="F159" s="15">
        <f t="shared" si="2"/>
        <v>9.4560164143331349E-9</v>
      </c>
      <c r="G159" s="16" t="s">
        <v>100</v>
      </c>
      <c r="H159" s="17" t="s">
        <v>101</v>
      </c>
      <c r="I159" s="49" t="s">
        <v>307</v>
      </c>
      <c r="J159" s="70" t="s">
        <v>297</v>
      </c>
    </row>
    <row r="160" spans="1:10" x14ac:dyDescent="0.25">
      <c r="A160" s="69" t="s">
        <v>308</v>
      </c>
      <c r="B160" s="49">
        <v>727220</v>
      </c>
      <c r="C160" s="13" t="s">
        <v>235</v>
      </c>
      <c r="D160" s="14"/>
      <c r="E160" s="14">
        <v>11803.14</v>
      </c>
      <c r="F160" s="15">
        <f t="shared" si="2"/>
        <v>11803.140000009455</v>
      </c>
      <c r="G160" s="16" t="s">
        <v>27</v>
      </c>
      <c r="H160" s="17"/>
      <c r="I160" s="49"/>
      <c r="J160" s="70"/>
    </row>
    <row r="161" spans="1:10" x14ac:dyDescent="0.25">
      <c r="A161" s="69" t="s">
        <v>308</v>
      </c>
      <c r="B161" s="49">
        <v>355858</v>
      </c>
      <c r="C161" s="13" t="s">
        <v>38</v>
      </c>
      <c r="D161" s="14">
        <v>795.32</v>
      </c>
      <c r="E161" s="14"/>
      <c r="F161" s="15">
        <f t="shared" si="2"/>
        <v>11007.820000009455</v>
      </c>
      <c r="G161" s="16" t="s">
        <v>43</v>
      </c>
      <c r="H161" s="17" t="s">
        <v>44</v>
      </c>
      <c r="I161" s="49">
        <v>159</v>
      </c>
      <c r="J161" s="70" t="s">
        <v>245</v>
      </c>
    </row>
    <row r="162" spans="1:10" x14ac:dyDescent="0.25">
      <c r="A162" s="69" t="s">
        <v>308</v>
      </c>
      <c r="B162" s="49">
        <v>354418</v>
      </c>
      <c r="C162" s="13" t="s">
        <v>38</v>
      </c>
      <c r="D162" s="14">
        <v>310</v>
      </c>
      <c r="E162" s="14"/>
      <c r="F162" s="15">
        <f t="shared" si="2"/>
        <v>10697.820000009455</v>
      </c>
      <c r="G162" s="16" t="s">
        <v>40</v>
      </c>
      <c r="H162" s="17" t="s">
        <v>309</v>
      </c>
      <c r="I162" s="49">
        <v>18987</v>
      </c>
      <c r="J162" s="70" t="s">
        <v>245</v>
      </c>
    </row>
    <row r="163" spans="1:10" x14ac:dyDescent="0.25">
      <c r="A163" s="69" t="s">
        <v>308</v>
      </c>
      <c r="B163" s="49">
        <v>132648</v>
      </c>
      <c r="C163" s="13" t="s">
        <v>41</v>
      </c>
      <c r="D163" s="14">
        <v>5960.22</v>
      </c>
      <c r="E163" s="14"/>
      <c r="F163" s="15">
        <f t="shared" si="2"/>
        <v>4737.6000000094546</v>
      </c>
      <c r="G163" s="16" t="s">
        <v>47</v>
      </c>
      <c r="H163" s="17" t="s">
        <v>197</v>
      </c>
      <c r="I163" s="49">
        <v>5</v>
      </c>
      <c r="J163" s="70" t="s">
        <v>298</v>
      </c>
    </row>
    <row r="164" spans="1:10" x14ac:dyDescent="0.25">
      <c r="A164" s="69" t="s">
        <v>308</v>
      </c>
      <c r="B164" s="49">
        <v>355315</v>
      </c>
      <c r="C164" s="13" t="s">
        <v>38</v>
      </c>
      <c r="D164" s="14">
        <v>1218.82</v>
      </c>
      <c r="E164" s="14"/>
      <c r="F164" s="15">
        <f t="shared" si="2"/>
        <v>3518.7800000094549</v>
      </c>
      <c r="G164" s="16" t="s">
        <v>40</v>
      </c>
      <c r="H164" s="17" t="s">
        <v>182</v>
      </c>
      <c r="I164" s="49">
        <v>108443</v>
      </c>
      <c r="J164" s="70" t="s">
        <v>245</v>
      </c>
    </row>
    <row r="165" spans="1:10" x14ac:dyDescent="0.25">
      <c r="A165" s="69" t="s">
        <v>308</v>
      </c>
      <c r="B165" s="49">
        <v>354635</v>
      </c>
      <c r="C165" s="13" t="s">
        <v>38</v>
      </c>
      <c r="D165" s="14">
        <v>1736.7</v>
      </c>
      <c r="E165" s="14"/>
      <c r="F165" s="15">
        <f t="shared" si="2"/>
        <v>1782.0800000094548</v>
      </c>
      <c r="G165" s="16" t="s">
        <v>40</v>
      </c>
      <c r="H165" s="17" t="s">
        <v>48</v>
      </c>
      <c r="I165" s="49">
        <v>1617651</v>
      </c>
      <c r="J165" s="70" t="s">
        <v>245</v>
      </c>
    </row>
    <row r="166" spans="1:10" x14ac:dyDescent="0.25">
      <c r="A166" s="69" t="s">
        <v>308</v>
      </c>
      <c r="B166" s="49">
        <v>355601</v>
      </c>
      <c r="C166" s="13" t="s">
        <v>38</v>
      </c>
      <c r="D166" s="14">
        <v>860.61</v>
      </c>
      <c r="E166" s="14"/>
      <c r="F166" s="15">
        <f t="shared" si="2"/>
        <v>921.47000000945479</v>
      </c>
      <c r="G166" s="16" t="s">
        <v>40</v>
      </c>
      <c r="H166" s="17" t="s">
        <v>185</v>
      </c>
      <c r="I166" s="49">
        <v>41234</v>
      </c>
      <c r="J166" s="70" t="s">
        <v>245</v>
      </c>
    </row>
    <row r="167" spans="1:10" x14ac:dyDescent="0.25">
      <c r="A167" s="69" t="s">
        <v>308</v>
      </c>
      <c r="B167" s="49">
        <v>355045</v>
      </c>
      <c r="C167" s="13" t="s">
        <v>38</v>
      </c>
      <c r="D167" s="14">
        <v>921.47</v>
      </c>
      <c r="E167" s="14"/>
      <c r="F167" s="15">
        <f t="shared" si="2"/>
        <v>9.4547658591181971E-9</v>
      </c>
      <c r="G167" s="16" t="s">
        <v>40</v>
      </c>
      <c r="H167" s="17" t="s">
        <v>157</v>
      </c>
      <c r="I167" s="49">
        <v>401252</v>
      </c>
      <c r="J167" s="70" t="s">
        <v>245</v>
      </c>
    </row>
    <row r="168" spans="1:10" x14ac:dyDescent="0.25">
      <c r="A168" s="69" t="s">
        <v>310</v>
      </c>
      <c r="B168" s="49">
        <v>727220</v>
      </c>
      <c r="C168" s="13" t="s">
        <v>235</v>
      </c>
      <c r="D168" s="14"/>
      <c r="E168" s="14">
        <v>23674.41</v>
      </c>
      <c r="F168" s="15">
        <f t="shared" si="2"/>
        <v>23674.410000009455</v>
      </c>
      <c r="G168" s="16" t="s">
        <v>27</v>
      </c>
      <c r="H168" s="17"/>
      <c r="I168" s="49"/>
      <c r="J168" s="70"/>
    </row>
    <row r="169" spans="1:10" x14ac:dyDescent="0.25">
      <c r="A169" s="69" t="s">
        <v>310</v>
      </c>
      <c r="B169" s="49">
        <v>123111</v>
      </c>
      <c r="C169" s="13" t="s">
        <v>38</v>
      </c>
      <c r="D169" s="14">
        <v>997.89</v>
      </c>
      <c r="E169" s="14"/>
      <c r="F169" s="15">
        <f t="shared" si="2"/>
        <v>22676.520000009456</v>
      </c>
      <c r="G169" s="16" t="s">
        <v>40</v>
      </c>
      <c r="H169" s="17" t="s">
        <v>45</v>
      </c>
      <c r="I169" s="49">
        <v>152176</v>
      </c>
      <c r="J169" s="70" t="s">
        <v>245</v>
      </c>
    </row>
    <row r="170" spans="1:10" x14ac:dyDescent="0.25">
      <c r="A170" s="69" t="s">
        <v>310</v>
      </c>
      <c r="B170" s="49">
        <v>122433</v>
      </c>
      <c r="C170" s="13" t="s">
        <v>38</v>
      </c>
      <c r="D170" s="14">
        <v>600</v>
      </c>
      <c r="E170" s="14"/>
      <c r="F170" s="15">
        <f t="shared" si="2"/>
        <v>22076.520000009456</v>
      </c>
      <c r="G170" s="16" t="s">
        <v>40</v>
      </c>
      <c r="H170" s="17" t="s">
        <v>311</v>
      </c>
      <c r="I170" s="49">
        <v>5665</v>
      </c>
      <c r="J170" s="70" t="s">
        <v>245</v>
      </c>
    </row>
    <row r="171" spans="1:10" x14ac:dyDescent="0.25">
      <c r="A171" s="69" t="s">
        <v>310</v>
      </c>
      <c r="B171" s="49">
        <v>130876</v>
      </c>
      <c r="C171" s="13" t="s">
        <v>38</v>
      </c>
      <c r="D171" s="14">
        <v>795.32</v>
      </c>
      <c r="E171" s="14"/>
      <c r="F171" s="15">
        <f t="shared" si="2"/>
        <v>21281.200000009456</v>
      </c>
      <c r="G171" s="16" t="s">
        <v>43</v>
      </c>
      <c r="H171" s="17" t="s">
        <v>44</v>
      </c>
      <c r="I171" s="49">
        <v>217</v>
      </c>
      <c r="J171" s="70" t="s">
        <v>247</v>
      </c>
    </row>
    <row r="172" spans="1:10" x14ac:dyDescent="0.25">
      <c r="A172" s="69" t="s">
        <v>310</v>
      </c>
      <c r="B172" s="49">
        <v>130034</v>
      </c>
      <c r="C172" s="13" t="s">
        <v>38</v>
      </c>
      <c r="D172" s="14">
        <v>1255.0899999999999</v>
      </c>
      <c r="E172" s="14"/>
      <c r="F172" s="15">
        <f t="shared" si="2"/>
        <v>20026.110000009456</v>
      </c>
      <c r="G172" s="16" t="s">
        <v>40</v>
      </c>
      <c r="H172" s="17" t="s">
        <v>312</v>
      </c>
      <c r="I172" s="49">
        <v>61986</v>
      </c>
      <c r="J172" s="70" t="s">
        <v>245</v>
      </c>
    </row>
    <row r="173" spans="1:10" x14ac:dyDescent="0.25">
      <c r="A173" s="69" t="s">
        <v>310</v>
      </c>
      <c r="B173" s="49">
        <v>125438</v>
      </c>
      <c r="C173" s="13" t="s">
        <v>38</v>
      </c>
      <c r="D173" s="14">
        <v>2695.43</v>
      </c>
      <c r="E173" s="14"/>
      <c r="F173" s="15">
        <f t="shared" si="2"/>
        <v>17330.680000009455</v>
      </c>
      <c r="G173" s="16" t="s">
        <v>40</v>
      </c>
      <c r="H173" s="17" t="s">
        <v>184</v>
      </c>
      <c r="I173" s="49">
        <v>307174</v>
      </c>
      <c r="J173" s="70" t="s">
        <v>245</v>
      </c>
    </row>
    <row r="174" spans="1:10" x14ac:dyDescent="0.25">
      <c r="A174" s="69" t="s">
        <v>310</v>
      </c>
      <c r="B174" s="49">
        <v>128930</v>
      </c>
      <c r="C174" s="13" t="s">
        <v>38</v>
      </c>
      <c r="D174" s="14">
        <v>25.5</v>
      </c>
      <c r="E174" s="14"/>
      <c r="F174" s="15">
        <f t="shared" si="2"/>
        <v>17305.180000009455</v>
      </c>
      <c r="G174" s="16" t="s">
        <v>40</v>
      </c>
      <c r="H174" s="17" t="s">
        <v>186</v>
      </c>
      <c r="I174" s="49">
        <v>38349</v>
      </c>
      <c r="J174" s="70" t="s">
        <v>245</v>
      </c>
    </row>
    <row r="175" spans="1:10" x14ac:dyDescent="0.25">
      <c r="A175" s="69" t="s">
        <v>310</v>
      </c>
      <c r="B175" s="49">
        <v>127016</v>
      </c>
      <c r="C175" s="13" t="s">
        <v>38</v>
      </c>
      <c r="D175" s="14">
        <v>925.85</v>
      </c>
      <c r="E175" s="14"/>
      <c r="F175" s="15">
        <f t="shared" si="2"/>
        <v>16379.330000009455</v>
      </c>
      <c r="G175" s="16" t="s">
        <v>40</v>
      </c>
      <c r="H175" s="17" t="s">
        <v>105</v>
      </c>
      <c r="I175" s="49">
        <v>341391</v>
      </c>
      <c r="J175" s="70" t="s">
        <v>245</v>
      </c>
    </row>
    <row r="176" spans="1:10" x14ac:dyDescent="0.25">
      <c r="A176" s="69" t="s">
        <v>310</v>
      </c>
      <c r="B176" s="49">
        <v>130322</v>
      </c>
      <c r="C176" s="13" t="s">
        <v>38</v>
      </c>
      <c r="D176" s="14">
        <v>700.25</v>
      </c>
      <c r="E176" s="14"/>
      <c r="F176" s="15">
        <f t="shared" si="2"/>
        <v>15679.080000009455</v>
      </c>
      <c r="G176" s="16" t="s">
        <v>40</v>
      </c>
      <c r="H176" s="17" t="s">
        <v>313</v>
      </c>
      <c r="I176" s="49">
        <v>235996</v>
      </c>
      <c r="J176" s="70" t="s">
        <v>247</v>
      </c>
    </row>
    <row r="177" spans="1:10" x14ac:dyDescent="0.25">
      <c r="A177" s="69" t="s">
        <v>310</v>
      </c>
      <c r="B177" s="49">
        <v>126713</v>
      </c>
      <c r="C177" s="13" t="s">
        <v>38</v>
      </c>
      <c r="D177" s="14">
        <v>3210.15</v>
      </c>
      <c r="E177" s="14"/>
      <c r="F177" s="15">
        <f t="shared" si="2"/>
        <v>12468.930000009455</v>
      </c>
      <c r="G177" s="16" t="s">
        <v>40</v>
      </c>
      <c r="H177" s="17" t="s">
        <v>186</v>
      </c>
      <c r="I177" s="49">
        <v>365981</v>
      </c>
      <c r="J177" s="70" t="s">
        <v>245</v>
      </c>
    </row>
    <row r="178" spans="1:10" x14ac:dyDescent="0.25">
      <c r="A178" s="69" t="s">
        <v>310</v>
      </c>
      <c r="B178" s="49">
        <v>131121</v>
      </c>
      <c r="C178" s="13" t="s">
        <v>38</v>
      </c>
      <c r="D178" s="14">
        <v>60.79</v>
      </c>
      <c r="E178" s="14"/>
      <c r="F178" s="15">
        <f t="shared" si="2"/>
        <v>12408.140000009455</v>
      </c>
      <c r="G178" s="16" t="s">
        <v>40</v>
      </c>
      <c r="H178" s="17" t="s">
        <v>52</v>
      </c>
      <c r="I178" s="49">
        <v>3374082</v>
      </c>
      <c r="J178" s="70" t="s">
        <v>245</v>
      </c>
    </row>
    <row r="179" spans="1:10" x14ac:dyDescent="0.25">
      <c r="A179" s="69" t="s">
        <v>310</v>
      </c>
      <c r="B179" s="49">
        <v>122181</v>
      </c>
      <c r="C179" s="13" t="s">
        <v>38</v>
      </c>
      <c r="D179" s="14">
        <v>546.63</v>
      </c>
      <c r="E179" s="14"/>
      <c r="F179" s="15">
        <f t="shared" si="2"/>
        <v>11861.510000009455</v>
      </c>
      <c r="G179" s="16" t="s">
        <v>40</v>
      </c>
      <c r="H179" s="17" t="s">
        <v>314</v>
      </c>
      <c r="I179" s="49">
        <v>16315</v>
      </c>
      <c r="J179" s="70" t="s">
        <v>245</v>
      </c>
    </row>
    <row r="180" spans="1:10" x14ac:dyDescent="0.25">
      <c r="A180" s="69" t="s">
        <v>310</v>
      </c>
      <c r="B180" s="49">
        <v>126390</v>
      </c>
      <c r="C180" s="13" t="s">
        <v>38</v>
      </c>
      <c r="D180" s="14">
        <v>430</v>
      </c>
      <c r="E180" s="14"/>
      <c r="F180" s="15">
        <f t="shared" si="2"/>
        <v>11431.510000009455</v>
      </c>
      <c r="G180" s="16" t="s">
        <v>40</v>
      </c>
      <c r="H180" s="17" t="s">
        <v>315</v>
      </c>
      <c r="I180" s="49">
        <v>525431</v>
      </c>
      <c r="J180" s="70" t="s">
        <v>245</v>
      </c>
    </row>
    <row r="181" spans="1:10" x14ac:dyDescent="0.25">
      <c r="A181" s="69" t="s">
        <v>310</v>
      </c>
      <c r="B181" s="49">
        <v>127343</v>
      </c>
      <c r="C181" s="13" t="s">
        <v>38</v>
      </c>
      <c r="D181" s="14">
        <v>507.84</v>
      </c>
      <c r="E181" s="14"/>
      <c r="F181" s="15">
        <f t="shared" si="2"/>
        <v>10923.670000009455</v>
      </c>
      <c r="G181" s="16" t="s">
        <v>40</v>
      </c>
      <c r="H181" s="17" t="s">
        <v>316</v>
      </c>
      <c r="I181" s="49">
        <v>220822</v>
      </c>
      <c r="J181" s="70" t="s">
        <v>245</v>
      </c>
    </row>
    <row r="182" spans="1:10" x14ac:dyDescent="0.25">
      <c r="A182" s="69" t="s">
        <v>310</v>
      </c>
      <c r="B182" s="49">
        <v>131337</v>
      </c>
      <c r="C182" s="13" t="s">
        <v>38</v>
      </c>
      <c r="D182" s="14">
        <v>1506.05</v>
      </c>
      <c r="E182" s="14"/>
      <c r="F182" s="15">
        <f t="shared" si="2"/>
        <v>9417.6200000094559</v>
      </c>
      <c r="G182" s="16" t="s">
        <v>40</v>
      </c>
      <c r="H182" s="17" t="s">
        <v>52</v>
      </c>
      <c r="I182" s="49">
        <v>3373919</v>
      </c>
      <c r="J182" s="70" t="s">
        <v>245</v>
      </c>
    </row>
    <row r="183" spans="1:10" x14ac:dyDescent="0.25">
      <c r="A183" s="69" t="s">
        <v>310</v>
      </c>
      <c r="B183" s="49">
        <v>125031</v>
      </c>
      <c r="C183" s="13" t="s">
        <v>38</v>
      </c>
      <c r="D183" s="14">
        <v>3707.2</v>
      </c>
      <c r="E183" s="14"/>
      <c r="F183" s="15">
        <f t="shared" si="2"/>
        <v>5710.4200000094561</v>
      </c>
      <c r="G183" s="16" t="s">
        <v>40</v>
      </c>
      <c r="H183" s="17" t="s">
        <v>68</v>
      </c>
      <c r="I183" s="49">
        <v>860000</v>
      </c>
      <c r="J183" s="70" t="s">
        <v>245</v>
      </c>
    </row>
    <row r="184" spans="1:10" x14ac:dyDescent="0.25">
      <c r="A184" s="69" t="s">
        <v>310</v>
      </c>
      <c r="B184" s="49">
        <v>126065</v>
      </c>
      <c r="C184" s="13" t="s">
        <v>38</v>
      </c>
      <c r="D184" s="14">
        <v>619.99</v>
      </c>
      <c r="E184" s="14"/>
      <c r="F184" s="15">
        <f t="shared" si="2"/>
        <v>5090.4300000094563</v>
      </c>
      <c r="G184" s="16" t="s">
        <v>40</v>
      </c>
      <c r="H184" s="17" t="s">
        <v>317</v>
      </c>
      <c r="I184" s="49">
        <v>80672</v>
      </c>
      <c r="J184" s="70" t="s">
        <v>245</v>
      </c>
    </row>
    <row r="185" spans="1:10" x14ac:dyDescent="0.25">
      <c r="A185" s="69" t="s">
        <v>310</v>
      </c>
      <c r="B185" s="49">
        <v>130530</v>
      </c>
      <c r="C185" s="13" t="s">
        <v>38</v>
      </c>
      <c r="D185" s="14">
        <v>838.41</v>
      </c>
      <c r="E185" s="14"/>
      <c r="F185" s="15">
        <f t="shared" si="2"/>
        <v>4252.0200000094565</v>
      </c>
      <c r="G185" s="16" t="s">
        <v>40</v>
      </c>
      <c r="H185" s="17" t="s">
        <v>318</v>
      </c>
      <c r="I185" s="49">
        <v>4770</v>
      </c>
      <c r="J185" s="70" t="s">
        <v>245</v>
      </c>
    </row>
    <row r="186" spans="1:10" x14ac:dyDescent="0.25">
      <c r="A186" s="69" t="s">
        <v>310</v>
      </c>
      <c r="B186" s="49">
        <v>125670</v>
      </c>
      <c r="C186" s="13" t="s">
        <v>38</v>
      </c>
      <c r="D186" s="14">
        <v>958.51</v>
      </c>
      <c r="E186" s="14"/>
      <c r="F186" s="15">
        <f t="shared" si="2"/>
        <v>3293.5100000094562</v>
      </c>
      <c r="G186" s="16" t="s">
        <v>40</v>
      </c>
      <c r="H186" s="17" t="s">
        <v>69</v>
      </c>
      <c r="I186" s="49">
        <v>265345</v>
      </c>
      <c r="J186" s="70" t="s">
        <v>245</v>
      </c>
    </row>
    <row r="187" spans="1:10" x14ac:dyDescent="0.25">
      <c r="A187" s="69" t="s">
        <v>310</v>
      </c>
      <c r="B187" s="49">
        <v>123673</v>
      </c>
      <c r="C187" s="13" t="s">
        <v>38</v>
      </c>
      <c r="D187" s="14">
        <v>1901.54</v>
      </c>
      <c r="E187" s="14"/>
      <c r="F187" s="15">
        <f t="shared" si="2"/>
        <v>1391.9700000094563</v>
      </c>
      <c r="G187" s="16" t="s">
        <v>40</v>
      </c>
      <c r="H187" s="17" t="s">
        <v>213</v>
      </c>
      <c r="I187" s="49">
        <v>409361</v>
      </c>
      <c r="J187" s="70" t="s">
        <v>245</v>
      </c>
    </row>
    <row r="188" spans="1:10" x14ac:dyDescent="0.25">
      <c r="A188" s="69" t="s">
        <v>310</v>
      </c>
      <c r="B188" s="49">
        <v>369318</v>
      </c>
      <c r="C188" s="13" t="s">
        <v>241</v>
      </c>
      <c r="D188" s="14">
        <v>1391.97</v>
      </c>
      <c r="E188" s="14"/>
      <c r="F188" s="15">
        <f t="shared" si="2"/>
        <v>9.4562437880085781E-9</v>
      </c>
      <c r="G188" s="16" t="s">
        <v>153</v>
      </c>
      <c r="H188" s="17" t="s">
        <v>232</v>
      </c>
      <c r="I188" s="49" t="s">
        <v>319</v>
      </c>
      <c r="J188" s="70" t="s">
        <v>265</v>
      </c>
    </row>
    <row r="189" spans="1:10" x14ac:dyDescent="0.25">
      <c r="A189" s="69" t="s">
        <v>320</v>
      </c>
      <c r="B189" s="49">
        <v>727220</v>
      </c>
      <c r="C189" s="13" t="s">
        <v>235</v>
      </c>
      <c r="D189" s="14"/>
      <c r="E189" s="14">
        <v>20420.96</v>
      </c>
      <c r="F189" s="15">
        <f t="shared" si="2"/>
        <v>20420.960000009454</v>
      </c>
      <c r="G189" s="16" t="s">
        <v>27</v>
      </c>
      <c r="H189" s="17"/>
      <c r="I189" s="49"/>
      <c r="J189" s="70"/>
    </row>
    <row r="190" spans="1:10" x14ac:dyDescent="0.25">
      <c r="A190" s="69" t="s">
        <v>320</v>
      </c>
      <c r="B190" s="49">
        <v>261435</v>
      </c>
      <c r="C190" s="13" t="s">
        <v>151</v>
      </c>
      <c r="D190" s="14">
        <v>258.85000000000002</v>
      </c>
      <c r="E190" s="14"/>
      <c r="F190" s="15">
        <f t="shared" si="2"/>
        <v>20162.110000009456</v>
      </c>
      <c r="G190" s="16" t="s">
        <v>115</v>
      </c>
      <c r="H190" s="17" t="s">
        <v>116</v>
      </c>
      <c r="I190" s="49">
        <v>2511</v>
      </c>
      <c r="J190" s="70" t="s">
        <v>320</v>
      </c>
    </row>
    <row r="191" spans="1:10" x14ac:dyDescent="0.25">
      <c r="A191" s="69" t="s">
        <v>320</v>
      </c>
      <c r="B191" s="49">
        <v>605929</v>
      </c>
      <c r="C191" s="13" t="s">
        <v>38</v>
      </c>
      <c r="D191" s="14">
        <v>596.49</v>
      </c>
      <c r="E191" s="14"/>
      <c r="F191" s="15">
        <f t="shared" si="2"/>
        <v>19565.620000009454</v>
      </c>
      <c r="G191" s="16" t="s">
        <v>43</v>
      </c>
      <c r="H191" s="17" t="s">
        <v>44</v>
      </c>
      <c r="I191" s="49">
        <v>229</v>
      </c>
      <c r="J191" s="70" t="s">
        <v>249</v>
      </c>
    </row>
    <row r="192" spans="1:10" x14ac:dyDescent="0.25">
      <c r="A192" s="69" t="s">
        <v>320</v>
      </c>
      <c r="B192" s="49">
        <v>605536</v>
      </c>
      <c r="C192" s="13" t="s">
        <v>38</v>
      </c>
      <c r="D192" s="14">
        <v>1403.36</v>
      </c>
      <c r="E192" s="14"/>
      <c r="F192" s="15">
        <f t="shared" si="2"/>
        <v>18162.260000009454</v>
      </c>
      <c r="G192" s="16" t="s">
        <v>40</v>
      </c>
      <c r="H192" s="17" t="s">
        <v>217</v>
      </c>
      <c r="I192" s="49">
        <v>1234568</v>
      </c>
      <c r="J192" s="70" t="s">
        <v>249</v>
      </c>
    </row>
    <row r="193" spans="1:10" x14ac:dyDescent="0.25">
      <c r="A193" s="69" t="s">
        <v>320</v>
      </c>
      <c r="B193" s="49">
        <v>605118</v>
      </c>
      <c r="C193" s="13" t="s">
        <v>38</v>
      </c>
      <c r="D193" s="14">
        <v>139.99</v>
      </c>
      <c r="E193" s="14"/>
      <c r="F193" s="15">
        <f t="shared" si="2"/>
        <v>18022.270000009452</v>
      </c>
      <c r="G193" s="16" t="s">
        <v>40</v>
      </c>
      <c r="H193" s="17" t="s">
        <v>52</v>
      </c>
      <c r="I193" s="49">
        <v>3376313</v>
      </c>
      <c r="J193" s="70" t="s">
        <v>247</v>
      </c>
    </row>
    <row r="194" spans="1:10" x14ac:dyDescent="0.25">
      <c r="A194" s="69" t="s">
        <v>320</v>
      </c>
      <c r="B194" s="49">
        <v>600259</v>
      </c>
      <c r="C194" s="13" t="s">
        <v>38</v>
      </c>
      <c r="D194" s="14">
        <v>1764.45</v>
      </c>
      <c r="E194" s="14"/>
      <c r="F194" s="15">
        <f t="shared" si="2"/>
        <v>16257.820000009451</v>
      </c>
      <c r="G194" s="16" t="s">
        <v>40</v>
      </c>
      <c r="H194" s="17" t="s">
        <v>175</v>
      </c>
      <c r="I194" s="49">
        <v>171709</v>
      </c>
      <c r="J194" s="70" t="s">
        <v>246</v>
      </c>
    </row>
    <row r="195" spans="1:10" x14ac:dyDescent="0.25">
      <c r="A195" s="69" t="s">
        <v>320</v>
      </c>
      <c r="B195" s="49">
        <v>600796</v>
      </c>
      <c r="C195" s="13" t="s">
        <v>38</v>
      </c>
      <c r="D195" s="14">
        <v>1817.66</v>
      </c>
      <c r="E195" s="14"/>
      <c r="F195" s="15">
        <f t="shared" si="2"/>
        <v>14440.160000009451</v>
      </c>
      <c r="G195" s="16" t="s">
        <v>40</v>
      </c>
      <c r="H195" s="17" t="s">
        <v>321</v>
      </c>
      <c r="I195" s="49">
        <v>3158007</v>
      </c>
      <c r="J195" s="70" t="s">
        <v>247</v>
      </c>
    </row>
    <row r="196" spans="1:10" x14ac:dyDescent="0.25">
      <c r="A196" s="69" t="s">
        <v>320</v>
      </c>
      <c r="B196" s="49">
        <v>599771</v>
      </c>
      <c r="C196" s="13" t="s">
        <v>38</v>
      </c>
      <c r="D196" s="14">
        <v>229.92</v>
      </c>
      <c r="E196" s="14"/>
      <c r="F196" s="15">
        <f t="shared" si="2"/>
        <v>14210.240000009451</v>
      </c>
      <c r="G196" s="16" t="s">
        <v>40</v>
      </c>
      <c r="H196" s="17" t="s">
        <v>316</v>
      </c>
      <c r="I196" s="49">
        <v>220957</v>
      </c>
      <c r="J196" s="70" t="s">
        <v>246</v>
      </c>
    </row>
    <row r="197" spans="1:10" x14ac:dyDescent="0.25">
      <c r="A197" s="69" t="s">
        <v>320</v>
      </c>
      <c r="B197" s="49">
        <v>604306</v>
      </c>
      <c r="C197" s="13" t="s">
        <v>38</v>
      </c>
      <c r="D197" s="14">
        <v>1103.22</v>
      </c>
      <c r="E197" s="14"/>
      <c r="F197" s="15">
        <f t="shared" si="2"/>
        <v>13107.020000009452</v>
      </c>
      <c r="G197" s="16" t="s">
        <v>40</v>
      </c>
      <c r="H197" s="17" t="s">
        <v>52</v>
      </c>
      <c r="I197" s="49">
        <v>3376049</v>
      </c>
      <c r="J197" s="70" t="s">
        <v>247</v>
      </c>
    </row>
    <row r="198" spans="1:10" x14ac:dyDescent="0.25">
      <c r="A198" s="69" t="s">
        <v>320</v>
      </c>
      <c r="B198" s="49">
        <v>603109</v>
      </c>
      <c r="C198" s="13" t="s">
        <v>38</v>
      </c>
      <c r="D198" s="14">
        <v>3391.34</v>
      </c>
      <c r="E198" s="14"/>
      <c r="F198" s="15">
        <f t="shared" si="2"/>
        <v>9715.6800000094518</v>
      </c>
      <c r="G198" s="16" t="s">
        <v>40</v>
      </c>
      <c r="H198" s="17" t="s">
        <v>155</v>
      </c>
      <c r="I198" s="49">
        <v>189910</v>
      </c>
      <c r="J198" s="70" t="s">
        <v>245</v>
      </c>
    </row>
    <row r="199" spans="1:10" x14ac:dyDescent="0.25">
      <c r="A199" s="69" t="s">
        <v>320</v>
      </c>
      <c r="B199" s="49">
        <v>67140</v>
      </c>
      <c r="C199" s="13" t="s">
        <v>110</v>
      </c>
      <c r="D199" s="14">
        <v>5411.67</v>
      </c>
      <c r="E199" s="14"/>
      <c r="F199" s="15">
        <f t="shared" si="2"/>
        <v>4304.0100000094517</v>
      </c>
      <c r="G199" s="16" t="s">
        <v>111</v>
      </c>
      <c r="H199" s="17" t="s">
        <v>112</v>
      </c>
      <c r="I199" s="49">
        <v>15935316</v>
      </c>
      <c r="J199" s="70" t="s">
        <v>257</v>
      </c>
    </row>
    <row r="200" spans="1:10" x14ac:dyDescent="0.25">
      <c r="A200" s="69" t="s">
        <v>320</v>
      </c>
      <c r="B200" s="49">
        <v>261434</v>
      </c>
      <c r="C200" s="13" t="s">
        <v>151</v>
      </c>
      <c r="D200" s="14">
        <v>2458</v>
      </c>
      <c r="E200" s="14"/>
      <c r="F200" s="15">
        <f t="shared" si="2"/>
        <v>1846.0100000094517</v>
      </c>
      <c r="G200" s="16" t="s">
        <v>47</v>
      </c>
      <c r="H200" s="17" t="s">
        <v>322</v>
      </c>
      <c r="I200" s="49">
        <v>10</v>
      </c>
      <c r="J200" s="70" t="s">
        <v>265</v>
      </c>
    </row>
    <row r="201" spans="1:10" x14ac:dyDescent="0.25">
      <c r="A201" s="69" t="s">
        <v>320</v>
      </c>
      <c r="B201" s="49">
        <v>146531</v>
      </c>
      <c r="C201" s="13" t="s">
        <v>41</v>
      </c>
      <c r="D201" s="14">
        <v>459</v>
      </c>
      <c r="E201" s="14"/>
      <c r="F201" s="15">
        <f t="shared" si="2"/>
        <v>1387.0100000094517</v>
      </c>
      <c r="G201" s="16" t="s">
        <v>115</v>
      </c>
      <c r="H201" s="17" t="s">
        <v>117</v>
      </c>
      <c r="I201" s="49">
        <v>73369189</v>
      </c>
      <c r="J201" s="70" t="s">
        <v>320</v>
      </c>
    </row>
    <row r="202" spans="1:10" x14ac:dyDescent="0.25">
      <c r="A202" s="69" t="s">
        <v>320</v>
      </c>
      <c r="B202" s="49">
        <v>146411</v>
      </c>
      <c r="C202" s="13" t="s">
        <v>41</v>
      </c>
      <c r="D202" s="14">
        <v>526.5</v>
      </c>
      <c r="E202" s="14"/>
      <c r="F202" s="15">
        <f t="shared" ref="F202:F237" si="3">F201-D202+E202</f>
        <v>860.51000000945169</v>
      </c>
      <c r="G202" s="16" t="s">
        <v>115</v>
      </c>
      <c r="H202" s="17" t="s">
        <v>117</v>
      </c>
      <c r="I202" s="49">
        <v>73369190</v>
      </c>
      <c r="J202" s="70" t="s">
        <v>320</v>
      </c>
    </row>
    <row r="203" spans="1:10" x14ac:dyDescent="0.25">
      <c r="A203" s="69" t="s">
        <v>320</v>
      </c>
      <c r="B203" s="49">
        <v>608491</v>
      </c>
      <c r="C203" s="13" t="s">
        <v>38</v>
      </c>
      <c r="D203" s="14">
        <v>258.85000000000002</v>
      </c>
      <c r="E203" s="14"/>
      <c r="F203" s="15">
        <f t="shared" si="3"/>
        <v>601.66000000945166</v>
      </c>
      <c r="G203" s="16" t="s">
        <v>115</v>
      </c>
      <c r="H203" s="17" t="s">
        <v>202</v>
      </c>
      <c r="I203" s="49" t="s">
        <v>323</v>
      </c>
      <c r="J203" s="70" t="s">
        <v>320</v>
      </c>
    </row>
    <row r="204" spans="1:10" x14ac:dyDescent="0.25">
      <c r="A204" s="69" t="s">
        <v>320</v>
      </c>
      <c r="B204" s="49">
        <v>606419</v>
      </c>
      <c r="C204" s="13" t="s">
        <v>38</v>
      </c>
      <c r="D204" s="14">
        <v>601.66</v>
      </c>
      <c r="E204" s="14"/>
      <c r="F204" s="15">
        <f t="shared" si="3"/>
        <v>9.4516963144997135E-9</v>
      </c>
      <c r="G204" s="16" t="s">
        <v>40</v>
      </c>
      <c r="H204" s="17" t="s">
        <v>164</v>
      </c>
      <c r="I204" s="49">
        <v>301297</v>
      </c>
      <c r="J204" s="70" t="s">
        <v>206</v>
      </c>
    </row>
    <row r="205" spans="1:10" x14ac:dyDescent="0.25">
      <c r="A205" s="69" t="s">
        <v>324</v>
      </c>
      <c r="B205" s="49">
        <v>278991</v>
      </c>
      <c r="C205" s="13" t="s">
        <v>38</v>
      </c>
      <c r="D205" s="14">
        <v>166.8</v>
      </c>
      <c r="E205" s="14"/>
      <c r="F205" s="15">
        <f t="shared" si="3"/>
        <v>-166.79999999054832</v>
      </c>
      <c r="G205" s="16" t="s">
        <v>70</v>
      </c>
      <c r="H205" s="17" t="s">
        <v>174</v>
      </c>
      <c r="I205" s="49">
        <v>2956814</v>
      </c>
      <c r="J205" s="70" t="s">
        <v>257</v>
      </c>
    </row>
    <row r="206" spans="1:10" x14ac:dyDescent="0.25">
      <c r="A206" s="69" t="s">
        <v>324</v>
      </c>
      <c r="B206" s="49">
        <v>116030</v>
      </c>
      <c r="C206" s="13" t="s">
        <v>41</v>
      </c>
      <c r="D206" s="14">
        <v>99</v>
      </c>
      <c r="E206" s="14"/>
      <c r="F206" s="15">
        <f t="shared" si="3"/>
        <v>-265.79999999054832</v>
      </c>
      <c r="G206" s="16" t="s">
        <v>40</v>
      </c>
      <c r="H206" s="17" t="s">
        <v>220</v>
      </c>
      <c r="I206" s="49">
        <v>368</v>
      </c>
      <c r="J206" s="70" t="s">
        <v>267</v>
      </c>
    </row>
    <row r="207" spans="1:10" x14ac:dyDescent="0.25">
      <c r="A207" s="69" t="s">
        <v>324</v>
      </c>
      <c r="B207" s="49">
        <v>369318</v>
      </c>
      <c r="C207" s="13" t="s">
        <v>241</v>
      </c>
      <c r="D207" s="14">
        <v>15092.79</v>
      </c>
      <c r="E207" s="14"/>
      <c r="F207" s="15">
        <f t="shared" si="3"/>
        <v>-15358.589999990549</v>
      </c>
      <c r="G207" s="16" t="s">
        <v>31</v>
      </c>
      <c r="H207" s="17" t="s">
        <v>242</v>
      </c>
      <c r="I207" s="49">
        <v>54215</v>
      </c>
      <c r="J207" s="70" t="s">
        <v>320</v>
      </c>
    </row>
    <row r="208" spans="1:10" x14ac:dyDescent="0.25">
      <c r="A208" s="69" t="s">
        <v>324</v>
      </c>
      <c r="B208" s="49">
        <v>727220</v>
      </c>
      <c r="C208" s="13" t="s">
        <v>235</v>
      </c>
      <c r="D208" s="14"/>
      <c r="E208" s="14">
        <v>17191.57</v>
      </c>
      <c r="F208" s="15">
        <f t="shared" si="3"/>
        <v>1832.980000009451</v>
      </c>
      <c r="G208" s="16" t="s">
        <v>27</v>
      </c>
      <c r="H208" s="17"/>
      <c r="I208" s="49"/>
      <c r="J208" s="70"/>
    </row>
    <row r="209" spans="1:10" x14ac:dyDescent="0.25">
      <c r="A209" s="69" t="s">
        <v>324</v>
      </c>
      <c r="B209" s="49">
        <v>279602</v>
      </c>
      <c r="C209" s="13" t="s">
        <v>38</v>
      </c>
      <c r="D209" s="14">
        <v>1832.98</v>
      </c>
      <c r="E209" s="14"/>
      <c r="F209" s="15">
        <f t="shared" si="3"/>
        <v>9.4510141934733838E-9</v>
      </c>
      <c r="G209" s="16" t="s">
        <v>43</v>
      </c>
      <c r="H209" s="17" t="s">
        <v>44</v>
      </c>
      <c r="I209" s="49">
        <v>182</v>
      </c>
      <c r="J209" s="70" t="s">
        <v>251</v>
      </c>
    </row>
    <row r="210" spans="1:10" x14ac:dyDescent="0.25">
      <c r="A210" s="69" t="s">
        <v>325</v>
      </c>
      <c r="B210" s="49">
        <v>727220</v>
      </c>
      <c r="C210" s="13" t="s">
        <v>235</v>
      </c>
      <c r="D210" s="14"/>
      <c r="E210" s="14">
        <v>13839.63</v>
      </c>
      <c r="F210" s="15">
        <f t="shared" si="3"/>
        <v>13839.630000009451</v>
      </c>
      <c r="G210" s="16" t="s">
        <v>27</v>
      </c>
      <c r="H210" s="17"/>
      <c r="I210" s="49"/>
      <c r="J210" s="70"/>
    </row>
    <row r="211" spans="1:10" x14ac:dyDescent="0.25">
      <c r="A211" s="69" t="s">
        <v>325</v>
      </c>
      <c r="B211" s="49">
        <v>238882</v>
      </c>
      <c r="C211" s="13" t="s">
        <v>38</v>
      </c>
      <c r="D211" s="14">
        <v>685.69</v>
      </c>
      <c r="E211" s="14"/>
      <c r="F211" s="15">
        <f t="shared" si="3"/>
        <v>13153.94000000945</v>
      </c>
      <c r="G211" s="16" t="s">
        <v>40</v>
      </c>
      <c r="H211" s="17" t="s">
        <v>164</v>
      </c>
      <c r="I211" s="49">
        <v>308410</v>
      </c>
      <c r="J211" s="70" t="s">
        <v>249</v>
      </c>
    </row>
    <row r="212" spans="1:10" x14ac:dyDescent="0.25">
      <c r="A212" s="69" t="s">
        <v>325</v>
      </c>
      <c r="B212" s="49">
        <v>238587</v>
      </c>
      <c r="C212" s="13" t="s">
        <v>38</v>
      </c>
      <c r="D212" s="14">
        <v>660</v>
      </c>
      <c r="E212" s="14"/>
      <c r="F212" s="15">
        <f t="shared" si="3"/>
        <v>12493.94000000945</v>
      </c>
      <c r="G212" s="16" t="s">
        <v>40</v>
      </c>
      <c r="H212" s="17" t="s">
        <v>187</v>
      </c>
      <c r="I212" s="49">
        <v>131060</v>
      </c>
      <c r="J212" s="70" t="s">
        <v>249</v>
      </c>
    </row>
    <row r="213" spans="1:10" x14ac:dyDescent="0.25">
      <c r="A213" s="69" t="s">
        <v>325</v>
      </c>
      <c r="B213" s="49">
        <v>238731</v>
      </c>
      <c r="C213" s="13" t="s">
        <v>38</v>
      </c>
      <c r="D213" s="14">
        <v>1773.47</v>
      </c>
      <c r="E213" s="14"/>
      <c r="F213" s="15">
        <f t="shared" si="3"/>
        <v>10720.470000009451</v>
      </c>
      <c r="G213" s="16" t="s">
        <v>40</v>
      </c>
      <c r="H213" s="17" t="s">
        <v>69</v>
      </c>
      <c r="I213" s="49">
        <v>266230</v>
      </c>
      <c r="J213" s="70" t="s">
        <v>249</v>
      </c>
    </row>
    <row r="214" spans="1:10" x14ac:dyDescent="0.25">
      <c r="A214" s="69" t="s">
        <v>325</v>
      </c>
      <c r="B214" s="49">
        <v>237895</v>
      </c>
      <c r="C214" s="13" t="s">
        <v>38</v>
      </c>
      <c r="D214" s="14">
        <v>466.62</v>
      </c>
      <c r="E214" s="14"/>
      <c r="F214" s="15">
        <f t="shared" si="3"/>
        <v>10253.85000000945</v>
      </c>
      <c r="G214" s="16" t="s">
        <v>40</v>
      </c>
      <c r="H214" s="17" t="s">
        <v>52</v>
      </c>
      <c r="I214" s="49">
        <v>3377758</v>
      </c>
      <c r="J214" s="70" t="s">
        <v>249</v>
      </c>
    </row>
    <row r="215" spans="1:10" x14ac:dyDescent="0.25">
      <c r="A215" s="69" t="s">
        <v>325</v>
      </c>
      <c r="B215" s="49">
        <v>113961</v>
      </c>
      <c r="C215" s="13" t="s">
        <v>41</v>
      </c>
      <c r="D215" s="14">
        <v>4251.5</v>
      </c>
      <c r="E215" s="14"/>
      <c r="F215" s="15">
        <f t="shared" si="3"/>
        <v>6002.35000000945</v>
      </c>
      <c r="G215" s="16" t="s">
        <v>47</v>
      </c>
      <c r="H215" s="17" t="s">
        <v>326</v>
      </c>
      <c r="I215" s="49">
        <v>1</v>
      </c>
      <c r="J215" s="70" t="s">
        <v>259</v>
      </c>
    </row>
    <row r="216" spans="1:10" x14ac:dyDescent="0.25">
      <c r="A216" s="69" t="s">
        <v>325</v>
      </c>
      <c r="B216" s="49">
        <v>238313</v>
      </c>
      <c r="C216" s="13" t="s">
        <v>38</v>
      </c>
      <c r="D216" s="14">
        <v>1616.41</v>
      </c>
      <c r="E216" s="14"/>
      <c r="F216" s="15">
        <f t="shared" si="3"/>
        <v>4385.9400000094502</v>
      </c>
      <c r="G216" s="16" t="s">
        <v>40</v>
      </c>
      <c r="H216" s="17" t="s">
        <v>327</v>
      </c>
      <c r="I216" s="49">
        <v>275907</v>
      </c>
      <c r="J216" s="70" t="s">
        <v>249</v>
      </c>
    </row>
    <row r="217" spans="1:10" x14ac:dyDescent="0.25">
      <c r="A217" s="69" t="s">
        <v>325</v>
      </c>
      <c r="B217" s="49">
        <v>237722</v>
      </c>
      <c r="C217" s="13" t="s">
        <v>38</v>
      </c>
      <c r="D217" s="14">
        <v>618</v>
      </c>
      <c r="E217" s="14"/>
      <c r="F217" s="15">
        <f t="shared" si="3"/>
        <v>3767.9400000094502</v>
      </c>
      <c r="G217" s="16" t="s">
        <v>46</v>
      </c>
      <c r="H217" s="17" t="s">
        <v>328</v>
      </c>
      <c r="I217" s="49">
        <v>344</v>
      </c>
      <c r="J217" s="70" t="s">
        <v>247</v>
      </c>
    </row>
    <row r="218" spans="1:10" x14ac:dyDescent="0.25">
      <c r="A218" s="69" t="s">
        <v>325</v>
      </c>
      <c r="B218" s="49">
        <v>237550</v>
      </c>
      <c r="C218" s="13" t="s">
        <v>38</v>
      </c>
      <c r="D218" s="14">
        <v>371.2</v>
      </c>
      <c r="E218" s="14"/>
      <c r="F218" s="15">
        <f t="shared" si="3"/>
        <v>3396.7400000094503</v>
      </c>
      <c r="G218" s="16" t="s">
        <v>58</v>
      </c>
      <c r="H218" s="17" t="s">
        <v>62</v>
      </c>
      <c r="I218" s="49">
        <v>48833</v>
      </c>
      <c r="J218" s="70" t="s">
        <v>253</v>
      </c>
    </row>
    <row r="219" spans="1:10" x14ac:dyDescent="0.25">
      <c r="A219" s="69" t="s">
        <v>325</v>
      </c>
      <c r="B219" s="49">
        <v>113621</v>
      </c>
      <c r="C219" s="13" t="s">
        <v>41</v>
      </c>
      <c r="D219" s="14">
        <v>2966</v>
      </c>
      <c r="E219" s="14"/>
      <c r="F219" s="15">
        <f t="shared" si="3"/>
        <v>430.74000000945034</v>
      </c>
      <c r="G219" s="16" t="s">
        <v>47</v>
      </c>
      <c r="H219" s="17" t="s">
        <v>329</v>
      </c>
      <c r="I219" s="49">
        <v>70</v>
      </c>
      <c r="J219" s="70" t="s">
        <v>259</v>
      </c>
    </row>
    <row r="220" spans="1:10" x14ac:dyDescent="0.25">
      <c r="A220" s="69" t="s">
        <v>325</v>
      </c>
      <c r="B220" s="49">
        <v>238431</v>
      </c>
      <c r="C220" s="13" t="s">
        <v>38</v>
      </c>
      <c r="D220" s="14">
        <v>430.74</v>
      </c>
      <c r="E220" s="14"/>
      <c r="F220" s="15">
        <f t="shared" si="3"/>
        <v>9.4503320724470541E-9</v>
      </c>
      <c r="G220" s="16" t="s">
        <v>40</v>
      </c>
      <c r="H220" s="17" t="s">
        <v>45</v>
      </c>
      <c r="I220" s="49">
        <v>152468</v>
      </c>
      <c r="J220" s="70" t="s">
        <v>249</v>
      </c>
    </row>
    <row r="221" spans="1:10" x14ac:dyDescent="0.25">
      <c r="A221" s="69" t="s">
        <v>330</v>
      </c>
      <c r="B221" s="49">
        <v>369318</v>
      </c>
      <c r="C221" s="13" t="s">
        <v>241</v>
      </c>
      <c r="D221" s="14">
        <v>31061.17</v>
      </c>
      <c r="E221" s="14"/>
      <c r="F221" s="15">
        <f t="shared" si="3"/>
        <v>-31061.169999990547</v>
      </c>
      <c r="G221" s="16" t="s">
        <v>31</v>
      </c>
      <c r="H221" s="17" t="s">
        <v>242</v>
      </c>
      <c r="I221" s="49">
        <v>33637</v>
      </c>
      <c r="J221" s="70" t="s">
        <v>325</v>
      </c>
    </row>
    <row r="222" spans="1:10" x14ac:dyDescent="0.25">
      <c r="A222" s="69" t="s">
        <v>330</v>
      </c>
      <c r="B222" s="49">
        <v>727220</v>
      </c>
      <c r="C222" s="13" t="s">
        <v>235</v>
      </c>
      <c r="D222" s="14"/>
      <c r="E222" s="14">
        <v>42835.01</v>
      </c>
      <c r="F222" s="15">
        <f t="shared" si="3"/>
        <v>11773.840000009455</v>
      </c>
      <c r="G222" s="16" t="s">
        <v>27</v>
      </c>
      <c r="H222" s="17"/>
      <c r="I222" s="49"/>
      <c r="J222" s="70"/>
    </row>
    <row r="223" spans="1:10" x14ac:dyDescent="0.25">
      <c r="A223" s="69" t="s">
        <v>330</v>
      </c>
      <c r="B223" s="49">
        <v>369318</v>
      </c>
      <c r="C223" s="13" t="s">
        <v>241</v>
      </c>
      <c r="D223" s="14">
        <v>11773.84</v>
      </c>
      <c r="E223" s="14"/>
      <c r="F223" s="15">
        <f t="shared" si="3"/>
        <v>9.455106919631362E-9</v>
      </c>
      <c r="G223" s="16" t="s">
        <v>153</v>
      </c>
      <c r="H223" s="17" t="s">
        <v>232</v>
      </c>
      <c r="I223" s="49" t="s">
        <v>331</v>
      </c>
      <c r="J223" s="70" t="s">
        <v>325</v>
      </c>
    </row>
    <row r="224" spans="1:10" x14ac:dyDescent="0.25">
      <c r="A224" s="69" t="s">
        <v>332</v>
      </c>
      <c r="B224" s="49">
        <v>727220</v>
      </c>
      <c r="C224" s="13" t="s">
        <v>235</v>
      </c>
      <c r="D224" s="14"/>
      <c r="E224" s="14">
        <v>52746.15</v>
      </c>
      <c r="F224" s="15">
        <f t="shared" si="3"/>
        <v>52746.150000009453</v>
      </c>
      <c r="G224" s="16" t="s">
        <v>27</v>
      </c>
      <c r="H224" s="17"/>
      <c r="I224" s="49"/>
      <c r="J224" s="70"/>
    </row>
    <row r="225" spans="1:10" x14ac:dyDescent="0.25">
      <c r="A225" s="69" t="s">
        <v>332</v>
      </c>
      <c r="B225" s="49">
        <v>505011</v>
      </c>
      <c r="C225" s="13" t="s">
        <v>38</v>
      </c>
      <c r="D225" s="14">
        <v>1859.06</v>
      </c>
      <c r="E225" s="14"/>
      <c r="F225" s="15">
        <f t="shared" si="3"/>
        <v>50887.090000009455</v>
      </c>
      <c r="G225" s="16" t="s">
        <v>152</v>
      </c>
      <c r="H225" s="17" t="s">
        <v>203</v>
      </c>
      <c r="I225" s="49">
        <v>9024</v>
      </c>
      <c r="J225" s="70" t="s">
        <v>265</v>
      </c>
    </row>
    <row r="226" spans="1:10" x14ac:dyDescent="0.25">
      <c r="A226" s="69" t="s">
        <v>332</v>
      </c>
      <c r="B226" s="49">
        <v>369318</v>
      </c>
      <c r="C226" s="13" t="s">
        <v>241</v>
      </c>
      <c r="D226" s="14">
        <v>11446.3</v>
      </c>
      <c r="E226" s="14"/>
      <c r="F226" s="15">
        <f t="shared" si="3"/>
        <v>39440.790000009452</v>
      </c>
      <c r="G226" s="16" t="s">
        <v>153</v>
      </c>
      <c r="H226" s="17" t="s">
        <v>232</v>
      </c>
      <c r="I226" s="49" t="s">
        <v>331</v>
      </c>
      <c r="J226" s="70" t="s">
        <v>325</v>
      </c>
    </row>
    <row r="227" spans="1:10" x14ac:dyDescent="0.25">
      <c r="A227" s="69" t="s">
        <v>332</v>
      </c>
      <c r="B227" s="49">
        <v>557683</v>
      </c>
      <c r="C227" s="13" t="s">
        <v>207</v>
      </c>
      <c r="D227" s="14">
        <v>290.17</v>
      </c>
      <c r="E227" s="14"/>
      <c r="F227" s="15">
        <f t="shared" si="3"/>
        <v>39150.620000009454</v>
      </c>
      <c r="G227" s="16" t="s">
        <v>63</v>
      </c>
      <c r="H227" s="17" t="s">
        <v>208</v>
      </c>
      <c r="I227" s="49" t="s">
        <v>333</v>
      </c>
      <c r="J227" s="70" t="s">
        <v>334</v>
      </c>
    </row>
    <row r="228" spans="1:10" x14ac:dyDescent="0.25">
      <c r="A228" s="69" t="s">
        <v>332</v>
      </c>
      <c r="B228" s="49">
        <v>503492</v>
      </c>
      <c r="C228" s="13" t="s">
        <v>38</v>
      </c>
      <c r="D228" s="14">
        <v>188</v>
      </c>
      <c r="E228" s="14"/>
      <c r="F228" s="15">
        <f t="shared" si="3"/>
        <v>38962.620000009454</v>
      </c>
      <c r="G228" s="16" t="s">
        <v>82</v>
      </c>
      <c r="H228" s="17" t="s">
        <v>252</v>
      </c>
      <c r="I228" s="49">
        <v>537</v>
      </c>
      <c r="J228" s="70" t="s">
        <v>218</v>
      </c>
    </row>
    <row r="229" spans="1:10" x14ac:dyDescent="0.25">
      <c r="A229" s="69" t="s">
        <v>332</v>
      </c>
      <c r="B229" s="49">
        <v>503492</v>
      </c>
      <c r="C229" s="13" t="s">
        <v>38</v>
      </c>
      <c r="D229" s="14">
        <v>110</v>
      </c>
      <c r="E229" s="14"/>
      <c r="F229" s="15">
        <f t="shared" si="3"/>
        <v>38852.620000009454</v>
      </c>
      <c r="G229" s="16" t="s">
        <v>46</v>
      </c>
      <c r="H229" s="17" t="s">
        <v>252</v>
      </c>
      <c r="I229" s="49">
        <v>622</v>
      </c>
      <c r="J229" s="70" t="s">
        <v>218</v>
      </c>
    </row>
    <row r="230" spans="1:10" x14ac:dyDescent="0.25">
      <c r="A230" s="69" t="s">
        <v>332</v>
      </c>
      <c r="B230" s="49">
        <v>133409</v>
      </c>
      <c r="C230" s="13" t="s">
        <v>41</v>
      </c>
      <c r="D230" s="14">
        <v>70</v>
      </c>
      <c r="E230" s="14"/>
      <c r="F230" s="15">
        <f t="shared" si="3"/>
        <v>38782.620000009454</v>
      </c>
      <c r="G230" s="16" t="s">
        <v>61</v>
      </c>
      <c r="H230" s="17" t="s">
        <v>335</v>
      </c>
      <c r="I230" s="49">
        <v>3700</v>
      </c>
      <c r="J230" s="70" t="s">
        <v>253</v>
      </c>
    </row>
    <row r="231" spans="1:10" x14ac:dyDescent="0.25">
      <c r="A231" s="69" t="s">
        <v>332</v>
      </c>
      <c r="B231" s="49">
        <v>507407</v>
      </c>
      <c r="C231" s="13" t="s">
        <v>38</v>
      </c>
      <c r="D231" s="14">
        <v>1290</v>
      </c>
      <c r="E231" s="14"/>
      <c r="F231" s="15">
        <f t="shared" si="3"/>
        <v>37492.620000009454</v>
      </c>
      <c r="G231" s="16" t="s">
        <v>118</v>
      </c>
      <c r="H231" s="17" t="s">
        <v>336</v>
      </c>
      <c r="I231" s="49">
        <v>2335</v>
      </c>
      <c r="J231" s="70" t="s">
        <v>253</v>
      </c>
    </row>
    <row r="232" spans="1:10" x14ac:dyDescent="0.25">
      <c r="A232" s="69" t="s">
        <v>332</v>
      </c>
      <c r="B232" s="49">
        <v>506860</v>
      </c>
      <c r="C232" s="13" t="s">
        <v>38</v>
      </c>
      <c r="D232" s="14">
        <v>815</v>
      </c>
      <c r="E232" s="14"/>
      <c r="F232" s="15">
        <f t="shared" si="3"/>
        <v>36677.620000009454</v>
      </c>
      <c r="G232" s="16" t="s">
        <v>82</v>
      </c>
      <c r="H232" s="17" t="s">
        <v>337</v>
      </c>
      <c r="I232" s="49">
        <v>10997</v>
      </c>
      <c r="J232" s="70" t="s">
        <v>275</v>
      </c>
    </row>
    <row r="233" spans="1:10" x14ac:dyDescent="0.25">
      <c r="A233" s="69" t="s">
        <v>332</v>
      </c>
      <c r="B233" s="49">
        <v>504101</v>
      </c>
      <c r="C233" s="13" t="s">
        <v>38</v>
      </c>
      <c r="D233" s="14">
        <v>332.8</v>
      </c>
      <c r="E233" s="14"/>
      <c r="F233" s="15">
        <f t="shared" si="3"/>
        <v>36344.820000009451</v>
      </c>
      <c r="G233" s="16" t="s">
        <v>58</v>
      </c>
      <c r="H233" s="17" t="s">
        <v>62</v>
      </c>
      <c r="I233" s="49">
        <v>48898</v>
      </c>
      <c r="J233" s="70" t="s">
        <v>275</v>
      </c>
    </row>
    <row r="234" spans="1:10" x14ac:dyDescent="0.25">
      <c r="A234" s="69" t="s">
        <v>332</v>
      </c>
      <c r="B234" s="49">
        <v>504101</v>
      </c>
      <c r="C234" s="13" t="s">
        <v>38</v>
      </c>
      <c r="D234" s="14">
        <v>74.239999999999995</v>
      </c>
      <c r="E234" s="14"/>
      <c r="F234" s="15">
        <f t="shared" si="3"/>
        <v>36270.580000009453</v>
      </c>
      <c r="G234" s="16" t="s">
        <v>58</v>
      </c>
      <c r="H234" s="17" t="s">
        <v>62</v>
      </c>
      <c r="I234" s="49">
        <v>48870</v>
      </c>
      <c r="J234" s="70" t="s">
        <v>271</v>
      </c>
    </row>
    <row r="235" spans="1:10" x14ac:dyDescent="0.25">
      <c r="A235" s="69" t="s">
        <v>332</v>
      </c>
      <c r="B235" s="49">
        <v>183874</v>
      </c>
      <c r="C235" s="13" t="s">
        <v>41</v>
      </c>
      <c r="D235" s="14">
        <v>130</v>
      </c>
      <c r="E235" s="14"/>
      <c r="F235" s="15">
        <f t="shared" si="3"/>
        <v>36140.580000009453</v>
      </c>
      <c r="G235" s="16" t="s">
        <v>46</v>
      </c>
      <c r="H235" s="17" t="s">
        <v>219</v>
      </c>
      <c r="I235" s="49">
        <v>155</v>
      </c>
      <c r="J235" s="70" t="s">
        <v>299</v>
      </c>
    </row>
    <row r="236" spans="1:10" x14ac:dyDescent="0.25">
      <c r="A236" s="69" t="s">
        <v>332</v>
      </c>
      <c r="B236" s="49">
        <v>533842</v>
      </c>
      <c r="C236" s="13" t="s">
        <v>54</v>
      </c>
      <c r="D236" s="14">
        <v>32272.93</v>
      </c>
      <c r="E236" s="14"/>
      <c r="F236" s="15">
        <f t="shared" si="3"/>
        <v>3867.6500000094529</v>
      </c>
      <c r="G236" s="16" t="s">
        <v>28</v>
      </c>
      <c r="H236" s="17" t="s">
        <v>209</v>
      </c>
      <c r="I236" s="49">
        <v>2712591589</v>
      </c>
      <c r="J236" s="70" t="s">
        <v>330</v>
      </c>
    </row>
    <row r="237" spans="1:10" x14ac:dyDescent="0.25">
      <c r="A237" s="69" t="s">
        <v>332</v>
      </c>
      <c r="B237" s="49">
        <v>504687</v>
      </c>
      <c r="C237" s="13" t="s">
        <v>38</v>
      </c>
      <c r="D237" s="14">
        <v>3867.65</v>
      </c>
      <c r="E237" s="14"/>
      <c r="F237" s="15">
        <f t="shared" si="3"/>
        <v>9.4528331828769296E-9</v>
      </c>
      <c r="G237" s="16" t="s">
        <v>40</v>
      </c>
      <c r="H237" s="17" t="s">
        <v>176</v>
      </c>
      <c r="I237" s="49">
        <v>134528</v>
      </c>
      <c r="J237" s="70" t="s">
        <v>253</v>
      </c>
    </row>
    <row r="238" spans="1:10" x14ac:dyDescent="0.25">
      <c r="A238" s="69"/>
      <c r="B238" s="49"/>
      <c r="C238" s="13"/>
      <c r="D238" s="14"/>
      <c r="E238" s="14"/>
      <c r="F238" s="15"/>
      <c r="G238" s="16"/>
      <c r="H238" s="17"/>
      <c r="I238" s="49"/>
      <c r="J238" s="70"/>
    </row>
    <row r="239" spans="1:10" ht="15.75" thickBot="1" x14ac:dyDescent="0.3">
      <c r="A239" s="96" t="s">
        <v>20</v>
      </c>
      <c r="B239" s="97"/>
      <c r="C239" s="18"/>
      <c r="D239" s="19">
        <f>SUM(D10:D238)</f>
        <v>1786776.6299999994</v>
      </c>
      <c r="E239" s="19">
        <f>SUM(E10:E238)</f>
        <v>1785383.8999999997</v>
      </c>
      <c r="F239" s="20">
        <f>F9-D239+E239</f>
        <v>9.5460563898086548E-9</v>
      </c>
      <c r="G239" s="21"/>
      <c r="H239" s="22"/>
      <c r="I239" s="50"/>
      <c r="J239" s="23"/>
    </row>
    <row r="240" spans="1:10" x14ac:dyDescent="0.25">
      <c r="A240" s="24" t="s">
        <v>21</v>
      </c>
      <c r="B240" s="3"/>
      <c r="C240" s="3"/>
      <c r="D240" s="4"/>
      <c r="E240" s="3"/>
      <c r="F240" s="3"/>
      <c r="G240" s="3"/>
      <c r="H240" s="3"/>
      <c r="I240" s="48"/>
      <c r="J240" s="5"/>
    </row>
    <row r="241" spans="1:10" x14ac:dyDescent="0.25">
      <c r="A241" s="24"/>
      <c r="B241" s="3"/>
      <c r="C241" s="3"/>
      <c r="D241" s="4"/>
      <c r="E241" s="3"/>
      <c r="F241" s="3"/>
      <c r="G241" s="3"/>
      <c r="H241" s="3"/>
      <c r="I241" s="48"/>
      <c r="J241" s="5"/>
    </row>
    <row r="242" spans="1:10" x14ac:dyDescent="0.25">
      <c r="A242" s="24"/>
      <c r="B242" s="3"/>
      <c r="C242" s="3"/>
      <c r="D242" s="4"/>
      <c r="E242" s="3"/>
      <c r="F242" s="3"/>
      <c r="G242" s="3"/>
      <c r="H242" s="3"/>
      <c r="I242" s="48"/>
      <c r="J242" s="5"/>
    </row>
    <row r="244" spans="1:10" ht="25.5" x14ac:dyDescent="0.25">
      <c r="C244" s="89" t="s">
        <v>0</v>
      </c>
      <c r="D244" s="89"/>
      <c r="E244" s="89"/>
      <c r="F244" s="89"/>
      <c r="G244" s="89"/>
      <c r="H244" s="89"/>
      <c r="I244" s="89"/>
      <c r="J244" s="89"/>
    </row>
    <row r="246" spans="1:10" ht="18.75" x14ac:dyDescent="0.3">
      <c r="A246" s="90" t="s">
        <v>338</v>
      </c>
      <c r="B246" s="90"/>
      <c r="C246" s="90"/>
      <c r="D246" s="90"/>
      <c r="E246" s="90"/>
      <c r="F246" s="90"/>
      <c r="G246" s="90"/>
      <c r="H246" s="90"/>
      <c r="I246" s="90"/>
      <c r="J246" s="90"/>
    </row>
    <row r="247" spans="1:10" x14ac:dyDescent="0.25">
      <c r="A247" s="3"/>
      <c r="B247" s="3"/>
      <c r="C247" s="3"/>
      <c r="D247" s="4"/>
      <c r="E247" s="3"/>
      <c r="F247" s="3"/>
      <c r="G247" s="3"/>
      <c r="H247" s="3"/>
      <c r="I247" s="48"/>
      <c r="J247" s="5"/>
    </row>
    <row r="248" spans="1:10" x14ac:dyDescent="0.25">
      <c r="A248" s="91" t="s">
        <v>22</v>
      </c>
      <c r="B248" s="92"/>
      <c r="C248" s="92"/>
      <c r="D248" s="92"/>
      <c r="E248" s="93"/>
      <c r="F248" s="3"/>
      <c r="G248" s="94" t="s">
        <v>23</v>
      </c>
      <c r="H248" s="94"/>
      <c r="I248" s="94"/>
      <c r="J248" s="5"/>
    </row>
    <row r="249" spans="1:10" x14ac:dyDescent="0.25">
      <c r="A249" s="25" t="s">
        <v>111</v>
      </c>
      <c r="B249" s="73"/>
      <c r="C249" s="73"/>
      <c r="D249" s="26"/>
      <c r="E249" s="27">
        <f t="shared" ref="E249:E305" si="4">SUMIF($G$8:$G$238,A249,$D$8:$D$238)</f>
        <v>5411.67</v>
      </c>
      <c r="F249" s="3"/>
      <c r="G249" s="68" t="s">
        <v>27</v>
      </c>
      <c r="H249" s="73"/>
      <c r="I249" s="51">
        <f>SUMIF($G$8:$G$238,G249,$E$8:$E$238)</f>
        <v>661902.71</v>
      </c>
      <c r="J249" s="5"/>
    </row>
    <row r="250" spans="1:10" x14ac:dyDescent="0.25">
      <c r="A250" s="25" t="s">
        <v>70</v>
      </c>
      <c r="B250" s="73"/>
      <c r="C250" s="73"/>
      <c r="D250" s="26"/>
      <c r="E250" s="27">
        <f t="shared" si="4"/>
        <v>1054.9000000000001</v>
      </c>
      <c r="F250" s="3"/>
      <c r="G250" s="68" t="s">
        <v>50</v>
      </c>
      <c r="H250" s="73"/>
      <c r="I250" s="52">
        <f>SUMIF($G$8:$G$238,G250,$E$8:$E$238)</f>
        <v>1060000</v>
      </c>
      <c r="J250" s="5"/>
    </row>
    <row r="251" spans="1:10" x14ac:dyDescent="0.25">
      <c r="A251" s="25" t="s">
        <v>118</v>
      </c>
      <c r="B251" s="73"/>
      <c r="C251" s="73"/>
      <c r="D251" s="26"/>
      <c r="E251" s="27">
        <f t="shared" si="4"/>
        <v>1290</v>
      </c>
      <c r="F251" s="3"/>
      <c r="G251" s="25" t="s">
        <v>19</v>
      </c>
      <c r="H251" s="73"/>
      <c r="I251" s="52">
        <f>SUMIF($G$8:$G$238,G251,$E$8:$E$238)</f>
        <v>5481.1900000000005</v>
      </c>
      <c r="J251" s="5"/>
    </row>
    <row r="252" spans="1:10" x14ac:dyDescent="0.25">
      <c r="A252" s="25" t="s">
        <v>57</v>
      </c>
      <c r="B252" s="73"/>
      <c r="C252" s="73"/>
      <c r="D252" s="26"/>
      <c r="E252" s="27">
        <f t="shared" si="4"/>
        <v>1018358.49</v>
      </c>
      <c r="F252" s="3"/>
      <c r="G252" s="25" t="s">
        <v>25</v>
      </c>
      <c r="H252" s="3"/>
      <c r="I252" s="52">
        <f>SUMIF($G$8:$G$238,G252,$E$8:$E$238)</f>
        <v>0</v>
      </c>
      <c r="J252" s="5"/>
    </row>
    <row r="253" spans="1:10" x14ac:dyDescent="0.25">
      <c r="A253" s="25" t="s">
        <v>113</v>
      </c>
      <c r="D253" s="26"/>
      <c r="E253" s="27">
        <f t="shared" si="4"/>
        <v>0</v>
      </c>
      <c r="F253" s="3"/>
      <c r="G253" s="25" t="s">
        <v>125</v>
      </c>
      <c r="H253" s="3"/>
      <c r="I253" s="52">
        <f>SUMIF($G$8:$G$238,G253,$E$8:$E$238)</f>
        <v>58000</v>
      </c>
      <c r="J253" s="5"/>
    </row>
    <row r="254" spans="1:10" x14ac:dyDescent="0.25">
      <c r="A254" s="25" t="s">
        <v>119</v>
      </c>
      <c r="B254" s="73"/>
      <c r="C254" s="73"/>
      <c r="D254" s="26"/>
      <c r="E254" s="27">
        <f t="shared" si="4"/>
        <v>0</v>
      </c>
      <c r="F254" s="3"/>
      <c r="G254" s="30" t="s">
        <v>30</v>
      </c>
      <c r="H254" s="74"/>
      <c r="I254" s="53">
        <f>SUM(I249:I253)</f>
        <v>1785383.9</v>
      </c>
      <c r="J254" s="77">
        <f>E239-I254</f>
        <v>0</v>
      </c>
    </row>
    <row r="255" spans="1:10" x14ac:dyDescent="0.25">
      <c r="A255" s="25" t="s">
        <v>115</v>
      </c>
      <c r="B255" s="73"/>
      <c r="C255" s="73"/>
      <c r="D255" s="26"/>
      <c r="E255" s="27">
        <f t="shared" si="4"/>
        <v>1737.1999999999998</v>
      </c>
      <c r="F255" s="3"/>
      <c r="G255" s="75"/>
      <c r="H255" s="76"/>
      <c r="I255" s="54"/>
      <c r="J255" s="5"/>
    </row>
    <row r="256" spans="1:10" x14ac:dyDescent="0.25">
      <c r="A256" s="25" t="s">
        <v>100</v>
      </c>
      <c r="B256" s="73"/>
      <c r="C256" s="73"/>
      <c r="D256" s="26"/>
      <c r="E256" s="27">
        <f t="shared" si="4"/>
        <v>3584.7</v>
      </c>
      <c r="F256" s="3"/>
      <c r="G256" s="33" t="s">
        <v>32</v>
      </c>
      <c r="H256" s="34"/>
      <c r="I256" s="55"/>
    </row>
    <row r="257" spans="1:10" x14ac:dyDescent="0.25">
      <c r="A257" s="25" t="s">
        <v>120</v>
      </c>
      <c r="B257" s="73"/>
      <c r="C257" s="73"/>
      <c r="D257" s="26"/>
      <c r="E257" s="27">
        <f t="shared" si="4"/>
        <v>655</v>
      </c>
      <c r="F257" s="3"/>
      <c r="G257" s="68" t="s">
        <v>33</v>
      </c>
      <c r="H257" s="73"/>
      <c r="I257" s="52">
        <f>'[1]CEF Agosto 2022 - 901922'!I264</f>
        <v>105.62999999960186</v>
      </c>
    </row>
    <row r="258" spans="1:10" x14ac:dyDescent="0.25">
      <c r="A258" s="25" t="s">
        <v>121</v>
      </c>
      <c r="B258" s="73"/>
      <c r="C258" s="73"/>
      <c r="D258" s="26"/>
      <c r="E258" s="27">
        <f t="shared" si="4"/>
        <v>0</v>
      </c>
      <c r="F258" s="3"/>
      <c r="G258" s="25" t="s">
        <v>57</v>
      </c>
      <c r="H258" s="73"/>
      <c r="I258" s="52">
        <f>SUMIF($G$8:$G$238,G258,$D$8:$D$238)</f>
        <v>1018358.49</v>
      </c>
    </row>
    <row r="259" spans="1:10" x14ac:dyDescent="0.25">
      <c r="A259" s="25" t="s">
        <v>64</v>
      </c>
      <c r="B259" s="73"/>
      <c r="C259" s="73"/>
      <c r="D259" s="26"/>
      <c r="E259" s="27">
        <f t="shared" si="4"/>
        <v>0</v>
      </c>
      <c r="F259" s="3"/>
      <c r="G259" s="85" t="s">
        <v>27</v>
      </c>
      <c r="H259" s="86"/>
      <c r="I259" s="52">
        <f>-SUMIF($G$8:$G$238,G259,$E$8:$E$238)</f>
        <v>-661902.71</v>
      </c>
    </row>
    <row r="260" spans="1:10" x14ac:dyDescent="0.25">
      <c r="A260" s="68" t="s">
        <v>65</v>
      </c>
      <c r="B260" s="73"/>
      <c r="C260" s="73"/>
      <c r="D260" s="26"/>
      <c r="E260" s="27">
        <f t="shared" si="4"/>
        <v>1219</v>
      </c>
      <c r="F260" s="3"/>
      <c r="G260" s="68" t="s">
        <v>144</v>
      </c>
      <c r="H260" s="73"/>
      <c r="I260" s="52">
        <v>5256.04</v>
      </c>
    </row>
    <row r="261" spans="1:10" x14ac:dyDescent="0.25">
      <c r="A261" s="25" t="s">
        <v>26</v>
      </c>
      <c r="B261" s="73"/>
      <c r="C261" s="73"/>
      <c r="D261" s="26"/>
      <c r="E261" s="27">
        <f t="shared" si="4"/>
        <v>0</v>
      </c>
      <c r="F261" s="3"/>
      <c r="G261" s="36"/>
      <c r="H261" s="37"/>
      <c r="I261" s="52"/>
    </row>
    <row r="262" spans="1:10" x14ac:dyDescent="0.25">
      <c r="A262" s="25" t="s">
        <v>122</v>
      </c>
      <c r="B262" s="73"/>
      <c r="C262" s="73"/>
      <c r="D262" s="26"/>
      <c r="E262" s="27">
        <f t="shared" si="4"/>
        <v>0</v>
      </c>
      <c r="F262" s="3"/>
      <c r="G262" s="38" t="s">
        <v>35</v>
      </c>
      <c r="H262" s="37"/>
      <c r="I262" s="56">
        <f>SUM(I257:I261)</f>
        <v>361817.44999999966</v>
      </c>
    </row>
    <row r="263" spans="1:10" x14ac:dyDescent="0.25">
      <c r="A263" s="25" t="s">
        <v>109</v>
      </c>
      <c r="B263" s="73"/>
      <c r="C263" s="73"/>
      <c r="D263" s="26"/>
      <c r="E263" s="27">
        <f t="shared" si="4"/>
        <v>822.7</v>
      </c>
      <c r="F263" s="3"/>
      <c r="G263" s="40"/>
      <c r="I263" s="57"/>
      <c r="J263" s="5"/>
    </row>
    <row r="264" spans="1:10" x14ac:dyDescent="0.25">
      <c r="A264" s="25" t="s">
        <v>77</v>
      </c>
      <c r="B264" s="73"/>
      <c r="C264" s="73"/>
      <c r="D264" s="26"/>
      <c r="E264" s="27">
        <f t="shared" si="4"/>
        <v>120</v>
      </c>
      <c r="F264" s="3"/>
      <c r="G264" s="78" t="s">
        <v>123</v>
      </c>
      <c r="H264" s="79"/>
      <c r="I264" s="58"/>
      <c r="J264" s="5"/>
    </row>
    <row r="265" spans="1:10" x14ac:dyDescent="0.25">
      <c r="A265" s="25" t="s">
        <v>124</v>
      </c>
      <c r="B265" s="73"/>
      <c r="C265" s="73"/>
      <c r="D265" s="26"/>
      <c r="E265" s="27">
        <f t="shared" si="4"/>
        <v>0</v>
      </c>
      <c r="F265" s="3"/>
      <c r="G265" s="80" t="s">
        <v>33</v>
      </c>
      <c r="H265" s="81"/>
      <c r="I265" s="51">
        <f>'[1]CEF Agosto 2022 - 901922'!I271</f>
        <v>67000</v>
      </c>
      <c r="J265" s="5"/>
    </row>
    <row r="266" spans="1:10" x14ac:dyDescent="0.25">
      <c r="A266" s="25" t="s">
        <v>74</v>
      </c>
      <c r="B266" s="73"/>
      <c r="C266" s="73"/>
      <c r="D266" s="26"/>
      <c r="E266" s="27">
        <f t="shared" si="4"/>
        <v>45745.86</v>
      </c>
      <c r="F266" s="3"/>
      <c r="G266" s="25" t="s">
        <v>125</v>
      </c>
      <c r="H266" s="73"/>
      <c r="I266" s="52">
        <f>SUMIF($G$8:$G$238,G266,$E$8:$E$238)</f>
        <v>58000</v>
      </c>
      <c r="J266" s="5"/>
    </row>
    <row r="267" spans="1:10" x14ac:dyDescent="0.25">
      <c r="A267" s="25" t="s">
        <v>153</v>
      </c>
      <c r="B267" s="73"/>
      <c r="C267" s="73"/>
      <c r="D267" s="26"/>
      <c r="E267" s="27">
        <f t="shared" si="4"/>
        <v>39211.599999999999</v>
      </c>
      <c r="F267" s="3"/>
      <c r="G267" s="68" t="s">
        <v>126</v>
      </c>
      <c r="H267" s="73"/>
      <c r="I267" s="52">
        <f>-SUMIF($G$8:$G$238,G267,$D$8:$D$238)</f>
        <v>0</v>
      </c>
      <c r="J267" s="5"/>
    </row>
    <row r="268" spans="1:10" x14ac:dyDescent="0.25">
      <c r="A268" s="25" t="s">
        <v>28</v>
      </c>
      <c r="B268" s="73"/>
      <c r="C268" s="73"/>
      <c r="D268" s="26"/>
      <c r="E268" s="27">
        <f t="shared" si="4"/>
        <v>35091.919999999998</v>
      </c>
      <c r="F268" s="3"/>
      <c r="G268" s="68" t="s">
        <v>254</v>
      </c>
      <c r="H268" s="37"/>
      <c r="I268" s="59"/>
      <c r="J268" s="5"/>
    </row>
    <row r="269" spans="1:10" x14ac:dyDescent="0.25">
      <c r="A269" s="25" t="s">
        <v>127</v>
      </c>
      <c r="B269" s="73"/>
      <c r="C269" s="73"/>
      <c r="D269" s="26"/>
      <c r="E269" s="27">
        <f t="shared" si="4"/>
        <v>0</v>
      </c>
      <c r="F269" s="3"/>
      <c r="G269" s="30" t="s">
        <v>128</v>
      </c>
      <c r="H269" s="37"/>
      <c r="I269" s="53">
        <f>SUM(I265:I268)</f>
        <v>125000</v>
      </c>
      <c r="J269" s="5"/>
    </row>
    <row r="270" spans="1:10" x14ac:dyDescent="0.25">
      <c r="A270" s="68" t="s">
        <v>55</v>
      </c>
      <c r="B270" s="73"/>
      <c r="C270" s="73"/>
      <c r="D270" s="26"/>
      <c r="E270" s="27">
        <f t="shared" si="4"/>
        <v>120</v>
      </c>
      <c r="F270" s="3"/>
      <c r="G270" s="40"/>
      <c r="I270" s="57"/>
      <c r="J270" s="5"/>
    </row>
    <row r="271" spans="1:10" x14ac:dyDescent="0.25">
      <c r="A271" s="25" t="s">
        <v>63</v>
      </c>
      <c r="B271" s="73"/>
      <c r="C271" s="73"/>
      <c r="D271" s="26"/>
      <c r="E271" s="27">
        <f t="shared" si="4"/>
        <v>290.17</v>
      </c>
      <c r="F271" s="3"/>
      <c r="G271" s="33" t="s">
        <v>129</v>
      </c>
      <c r="H271" s="34"/>
      <c r="I271" s="55"/>
      <c r="J271" s="5"/>
    </row>
    <row r="272" spans="1:10" ht="34.5" customHeight="1" x14ac:dyDescent="0.25">
      <c r="A272" s="25" t="s">
        <v>96</v>
      </c>
      <c r="B272" s="73"/>
      <c r="C272" s="73"/>
      <c r="D272" s="26"/>
      <c r="E272" s="27">
        <f t="shared" si="4"/>
        <v>47292.08</v>
      </c>
      <c r="F272" s="3"/>
      <c r="G272" s="68" t="s">
        <v>33</v>
      </c>
      <c r="H272" s="73"/>
      <c r="I272" s="60">
        <f>'[1]CEF Agosto 2022 - 901922'!I278</f>
        <v>890000</v>
      </c>
      <c r="J272" s="5"/>
    </row>
    <row r="273" spans="1:10" x14ac:dyDescent="0.25">
      <c r="A273" s="25" t="s">
        <v>91</v>
      </c>
      <c r="B273" s="73"/>
      <c r="C273" s="73"/>
      <c r="D273" s="26"/>
      <c r="E273" s="27">
        <f t="shared" si="4"/>
        <v>1709.42</v>
      </c>
      <c r="F273" s="3"/>
      <c r="G273" s="68" t="s">
        <v>37</v>
      </c>
      <c r="H273" s="73"/>
      <c r="I273" s="61">
        <v>800000</v>
      </c>
      <c r="J273" s="5"/>
    </row>
    <row r="274" spans="1:10" x14ac:dyDescent="0.25">
      <c r="A274" s="68" t="s">
        <v>95</v>
      </c>
      <c r="B274" s="73"/>
      <c r="C274" s="73"/>
      <c r="D274" s="26"/>
      <c r="E274" s="27">
        <f t="shared" si="4"/>
        <v>36008.15</v>
      </c>
      <c r="F274" s="3"/>
      <c r="G274" s="68" t="s">
        <v>50</v>
      </c>
      <c r="H274" s="73"/>
      <c r="I274" s="52">
        <f>-SUMIF($G$8:$G$238,G274,$E$8:$E$238)</f>
        <v>-1060000</v>
      </c>
      <c r="J274" s="5"/>
    </row>
    <row r="275" spans="1:10" x14ac:dyDescent="0.25">
      <c r="A275" s="68" t="s">
        <v>98</v>
      </c>
      <c r="B275" s="73"/>
      <c r="C275" s="73"/>
      <c r="D275" s="26"/>
      <c r="E275" s="27">
        <f t="shared" si="4"/>
        <v>1046.21</v>
      </c>
      <c r="F275" s="3"/>
      <c r="G275" s="68"/>
      <c r="H275" s="37"/>
      <c r="I275" s="59"/>
      <c r="J275" s="5"/>
    </row>
    <row r="276" spans="1:10" x14ac:dyDescent="0.25">
      <c r="A276" s="25" t="s">
        <v>102</v>
      </c>
      <c r="B276" s="73"/>
      <c r="C276" s="73"/>
      <c r="D276" s="26"/>
      <c r="E276" s="27">
        <f t="shared" si="4"/>
        <v>280</v>
      </c>
      <c r="F276" s="3"/>
      <c r="G276" s="30" t="s">
        <v>35</v>
      </c>
      <c r="H276" s="37"/>
      <c r="I276" s="56">
        <f>SUM(I272:I275)</f>
        <v>630000</v>
      </c>
      <c r="J276" s="5"/>
    </row>
    <row r="277" spans="1:10" x14ac:dyDescent="0.25">
      <c r="A277" s="25" t="s">
        <v>42</v>
      </c>
      <c r="B277" s="73"/>
      <c r="C277" s="73"/>
      <c r="D277" s="26"/>
      <c r="E277" s="27">
        <f t="shared" si="4"/>
        <v>1417.5</v>
      </c>
      <c r="F277" s="3"/>
      <c r="G277" s="25"/>
      <c r="H277" s="3"/>
      <c r="I277" s="62"/>
      <c r="J277" s="5"/>
    </row>
    <row r="278" spans="1:10" x14ac:dyDescent="0.25">
      <c r="A278" s="25" t="s">
        <v>130</v>
      </c>
      <c r="B278" s="73"/>
      <c r="C278" s="73"/>
      <c r="D278" s="26"/>
      <c r="E278" s="27">
        <f t="shared" si="4"/>
        <v>0</v>
      </c>
      <c r="F278" s="3"/>
      <c r="G278" s="78" t="s">
        <v>131</v>
      </c>
      <c r="H278" s="79"/>
      <c r="I278" s="63"/>
      <c r="J278" s="5"/>
    </row>
    <row r="279" spans="1:10" x14ac:dyDescent="0.25">
      <c r="A279" s="25" t="s">
        <v>46</v>
      </c>
      <c r="B279" s="73"/>
      <c r="C279" s="73"/>
      <c r="D279" s="26"/>
      <c r="E279" s="27">
        <f t="shared" si="4"/>
        <v>2853.71</v>
      </c>
      <c r="F279" s="3"/>
      <c r="G279" s="64" t="s">
        <v>132</v>
      </c>
      <c r="H279" s="65"/>
      <c r="I279" s="51">
        <f>'[1]CEF Agosto 2022 - 901922'!I287</f>
        <v>386313.00000000006</v>
      </c>
      <c r="J279" s="5"/>
    </row>
    <row r="280" spans="1:10" x14ac:dyDescent="0.25">
      <c r="A280" s="25" t="s">
        <v>133</v>
      </c>
      <c r="B280" s="73"/>
      <c r="C280" s="73"/>
      <c r="D280" s="26"/>
      <c r="E280" s="27">
        <f t="shared" si="4"/>
        <v>0</v>
      </c>
      <c r="F280" s="3"/>
      <c r="G280" s="25" t="s">
        <v>339</v>
      </c>
      <c r="I280" s="66">
        <v>125874.54</v>
      </c>
      <c r="J280" s="5"/>
    </row>
    <row r="281" spans="1:10" x14ac:dyDescent="0.25">
      <c r="A281" s="68" t="s">
        <v>90</v>
      </c>
      <c r="B281" s="73"/>
      <c r="C281" s="73"/>
      <c r="D281" s="26"/>
      <c r="E281" s="27">
        <f t="shared" si="4"/>
        <v>1135.96</v>
      </c>
      <c r="F281" s="3"/>
      <c r="G281" s="25"/>
      <c r="I281" s="66"/>
      <c r="J281" s="5"/>
    </row>
    <row r="282" spans="1:10" x14ac:dyDescent="0.25">
      <c r="A282" s="68" t="s">
        <v>53</v>
      </c>
      <c r="B282" s="73"/>
      <c r="C282" s="73"/>
      <c r="D282" s="26"/>
      <c r="E282" s="27">
        <f t="shared" si="4"/>
        <v>0</v>
      </c>
      <c r="F282" s="3"/>
      <c r="G282" s="25"/>
      <c r="I282" s="66"/>
      <c r="J282" s="5"/>
    </row>
    <row r="283" spans="1:10" x14ac:dyDescent="0.25">
      <c r="A283" s="68" t="s">
        <v>58</v>
      </c>
      <c r="B283" s="73"/>
      <c r="C283" s="73"/>
      <c r="D283" s="26"/>
      <c r="E283" s="27">
        <f t="shared" si="4"/>
        <v>4852.75</v>
      </c>
      <c r="F283" s="3"/>
      <c r="G283" s="25"/>
      <c r="I283" s="66"/>
      <c r="J283" s="5"/>
    </row>
    <row r="284" spans="1:10" x14ac:dyDescent="0.25">
      <c r="A284" s="25" t="s">
        <v>134</v>
      </c>
      <c r="B284" s="73"/>
      <c r="C284" s="73"/>
      <c r="D284" s="26"/>
      <c r="E284" s="27">
        <f t="shared" si="4"/>
        <v>0</v>
      </c>
      <c r="F284" s="3"/>
      <c r="G284" s="36" t="s">
        <v>113</v>
      </c>
      <c r="H284" s="82" t="s">
        <v>135</v>
      </c>
      <c r="I284" s="52">
        <f>-SUMIF($G$8:$G$417,G284,$D$8:$D$417)</f>
        <v>0</v>
      </c>
      <c r="J284" s="5"/>
    </row>
    <row r="285" spans="1:10" x14ac:dyDescent="0.25">
      <c r="A285" s="25" t="s">
        <v>82</v>
      </c>
      <c r="B285" s="73"/>
      <c r="C285" s="73"/>
      <c r="D285" s="26"/>
      <c r="E285" s="27">
        <f t="shared" si="4"/>
        <v>1003</v>
      </c>
      <c r="F285" s="3"/>
      <c r="G285" s="30" t="s">
        <v>128</v>
      </c>
      <c r="H285" s="74"/>
      <c r="I285" s="53">
        <f>SUM(I279:I284)</f>
        <v>512187.54000000004</v>
      </c>
      <c r="J285" s="5"/>
    </row>
    <row r="286" spans="1:10" x14ac:dyDescent="0.25">
      <c r="A286" s="25" t="s">
        <v>40</v>
      </c>
      <c r="B286" s="73"/>
      <c r="C286" s="73"/>
      <c r="D286" s="26"/>
      <c r="E286" s="27">
        <f t="shared" si="4"/>
        <v>72593.5</v>
      </c>
      <c r="F286" s="3"/>
      <c r="G286" s="40"/>
      <c r="I286" s="57"/>
      <c r="J286" s="5"/>
    </row>
    <row r="287" spans="1:10" x14ac:dyDescent="0.25">
      <c r="A287" s="25" t="s">
        <v>136</v>
      </c>
      <c r="B287" s="73"/>
      <c r="C287" s="73"/>
      <c r="D287" s="26"/>
      <c r="E287" s="27">
        <f t="shared" si="4"/>
        <v>0</v>
      </c>
      <c r="F287" s="3"/>
      <c r="G287" s="33" t="s">
        <v>137</v>
      </c>
      <c r="H287" s="83"/>
      <c r="I287" s="58"/>
      <c r="J287" s="5"/>
    </row>
    <row r="288" spans="1:10" x14ac:dyDescent="0.25">
      <c r="A288" s="25" t="s">
        <v>43</v>
      </c>
      <c r="B288" s="73"/>
      <c r="C288" s="73"/>
      <c r="D288" s="26"/>
      <c r="E288" s="27">
        <f t="shared" si="4"/>
        <v>14191.569999999998</v>
      </c>
      <c r="F288" s="3"/>
      <c r="G288" s="25" t="s">
        <v>340</v>
      </c>
      <c r="H288" s="65"/>
      <c r="I288" s="53">
        <v>155147.32</v>
      </c>
      <c r="J288" s="5"/>
    </row>
    <row r="289" spans="1:10" x14ac:dyDescent="0.25">
      <c r="A289" s="25" t="s">
        <v>126</v>
      </c>
      <c r="B289" s="73"/>
      <c r="C289" s="73"/>
      <c r="D289" s="26"/>
      <c r="E289" s="27">
        <f t="shared" si="4"/>
        <v>0</v>
      </c>
      <c r="F289" s="3"/>
      <c r="G289" s="30"/>
      <c r="H289" s="74"/>
      <c r="I289" s="53"/>
      <c r="J289" s="5"/>
    </row>
    <row r="290" spans="1:10" x14ac:dyDescent="0.25">
      <c r="A290" s="25" t="s">
        <v>29</v>
      </c>
      <c r="B290" s="73"/>
      <c r="C290" s="73"/>
      <c r="D290" s="26"/>
      <c r="E290" s="27">
        <f t="shared" si="4"/>
        <v>0</v>
      </c>
      <c r="F290" s="3"/>
      <c r="G290" s="76"/>
      <c r="H290" s="76"/>
      <c r="I290" s="67"/>
      <c r="J290" s="5"/>
    </row>
    <row r="291" spans="1:10" x14ac:dyDescent="0.25">
      <c r="A291" s="25" t="s">
        <v>106</v>
      </c>
      <c r="B291" s="73"/>
      <c r="C291" s="73"/>
      <c r="D291" s="26"/>
      <c r="E291" s="27">
        <f t="shared" si="4"/>
        <v>5481.1900000000005</v>
      </c>
      <c r="F291" s="3"/>
      <c r="G291" s="76"/>
      <c r="H291" s="76"/>
      <c r="I291" s="67"/>
      <c r="J291" s="5"/>
    </row>
    <row r="292" spans="1:10" x14ac:dyDescent="0.25">
      <c r="A292" s="25" t="s">
        <v>47</v>
      </c>
      <c r="B292" s="73"/>
      <c r="C292" s="73"/>
      <c r="D292" s="26"/>
      <c r="E292" s="27">
        <f t="shared" si="4"/>
        <v>322283.86</v>
      </c>
      <c r="F292" s="3"/>
      <c r="G292" s="76"/>
      <c r="H292" s="76"/>
      <c r="I292" s="67"/>
      <c r="J292" s="5"/>
    </row>
    <row r="293" spans="1:10" x14ac:dyDescent="0.25">
      <c r="A293" s="25" t="s">
        <v>114</v>
      </c>
      <c r="B293" s="73"/>
      <c r="C293" s="73"/>
      <c r="D293" s="26"/>
      <c r="E293" s="27">
        <f t="shared" si="4"/>
        <v>4741.88</v>
      </c>
      <c r="F293" s="3"/>
      <c r="G293" s="76"/>
      <c r="H293" s="76"/>
      <c r="I293" s="67"/>
      <c r="J293" s="5"/>
    </row>
    <row r="294" spans="1:10" x14ac:dyDescent="0.25">
      <c r="A294" s="25" t="s">
        <v>17</v>
      </c>
      <c r="B294" s="73"/>
      <c r="C294" s="73"/>
      <c r="D294" s="26"/>
      <c r="E294" s="27">
        <f t="shared" si="4"/>
        <v>0</v>
      </c>
      <c r="F294" s="3"/>
      <c r="G294" s="76"/>
      <c r="H294" s="76"/>
      <c r="I294" s="67"/>
      <c r="J294" s="5"/>
    </row>
    <row r="295" spans="1:10" x14ac:dyDescent="0.25">
      <c r="A295" s="25" t="s">
        <v>31</v>
      </c>
      <c r="B295" s="73"/>
      <c r="C295" s="73"/>
      <c r="D295" s="26"/>
      <c r="E295" s="27">
        <f t="shared" si="4"/>
        <v>46153.96</v>
      </c>
      <c r="F295" s="3"/>
      <c r="G295" s="76"/>
      <c r="H295" s="76"/>
      <c r="I295" s="67"/>
      <c r="J295" s="5"/>
    </row>
    <row r="296" spans="1:10" x14ac:dyDescent="0.25">
      <c r="A296" s="25" t="s">
        <v>138</v>
      </c>
      <c r="B296" s="73"/>
      <c r="C296" s="73"/>
      <c r="D296" s="26"/>
      <c r="E296" s="27">
        <f t="shared" si="4"/>
        <v>0</v>
      </c>
      <c r="F296" s="3"/>
      <c r="G296" s="76"/>
      <c r="H296" s="76"/>
      <c r="I296" s="67"/>
      <c r="J296" s="5"/>
    </row>
    <row r="297" spans="1:10" x14ac:dyDescent="0.25">
      <c r="A297" s="25" t="s">
        <v>59</v>
      </c>
      <c r="B297" s="73"/>
      <c r="C297" s="73"/>
      <c r="D297" s="26"/>
      <c r="E297" s="27">
        <f t="shared" si="4"/>
        <v>12422.36</v>
      </c>
      <c r="F297" s="3"/>
      <c r="G297" s="76"/>
      <c r="H297" s="76"/>
      <c r="I297" s="67"/>
      <c r="J297" s="5"/>
    </row>
    <row r="298" spans="1:10" x14ac:dyDescent="0.25">
      <c r="A298" s="25" t="s">
        <v>152</v>
      </c>
      <c r="B298" s="73"/>
      <c r="C298" s="73"/>
      <c r="D298" s="26"/>
      <c r="E298" s="27">
        <f t="shared" si="4"/>
        <v>1859.06</v>
      </c>
      <c r="F298" s="3"/>
      <c r="G298" s="76"/>
      <c r="H298" s="76"/>
      <c r="I298" s="67"/>
      <c r="J298" s="5"/>
    </row>
    <row r="299" spans="1:10" x14ac:dyDescent="0.25">
      <c r="A299" s="25" t="s">
        <v>67</v>
      </c>
      <c r="B299" s="73"/>
      <c r="C299" s="73"/>
      <c r="D299" s="26"/>
      <c r="E299" s="27">
        <f t="shared" si="4"/>
        <v>0</v>
      </c>
      <c r="F299" s="3"/>
      <c r="G299" s="76"/>
      <c r="H299" s="76"/>
      <c r="I299" s="67"/>
      <c r="J299" s="5"/>
    </row>
    <row r="300" spans="1:10" x14ac:dyDescent="0.25">
      <c r="A300" s="25" t="s">
        <v>139</v>
      </c>
      <c r="B300" s="73"/>
      <c r="C300" s="73"/>
      <c r="D300" s="26"/>
      <c r="E300" s="27">
        <f t="shared" si="4"/>
        <v>0</v>
      </c>
      <c r="F300" s="3"/>
      <c r="G300" s="76"/>
      <c r="H300" s="76"/>
      <c r="I300" s="67"/>
      <c r="J300" s="5"/>
    </row>
    <row r="301" spans="1:10" x14ac:dyDescent="0.25">
      <c r="A301" s="25" t="s">
        <v>140</v>
      </c>
      <c r="B301" s="73"/>
      <c r="C301" s="73"/>
      <c r="D301" s="26"/>
      <c r="E301" s="27">
        <f t="shared" si="4"/>
        <v>0</v>
      </c>
      <c r="F301" s="3"/>
      <c r="G301" s="76"/>
      <c r="H301" s="76"/>
      <c r="I301" s="67"/>
      <c r="J301" s="5"/>
    </row>
    <row r="302" spans="1:10" x14ac:dyDescent="0.25">
      <c r="A302" s="25" t="s">
        <v>78</v>
      </c>
      <c r="B302" s="73"/>
      <c r="C302" s="73"/>
      <c r="D302" s="26"/>
      <c r="E302" s="27">
        <f t="shared" si="4"/>
        <v>1190.0099999999998</v>
      </c>
      <c r="F302" s="3"/>
      <c r="G302" s="76"/>
      <c r="H302" s="76"/>
      <c r="I302" s="67"/>
      <c r="J302" s="5"/>
    </row>
    <row r="303" spans="1:10" x14ac:dyDescent="0.25">
      <c r="A303" s="25" t="s">
        <v>141</v>
      </c>
      <c r="B303" s="73"/>
      <c r="C303" s="73"/>
      <c r="D303" s="26"/>
      <c r="E303" s="27">
        <f t="shared" si="4"/>
        <v>0</v>
      </c>
      <c r="F303" s="3"/>
      <c r="G303" s="76"/>
      <c r="H303" s="76"/>
      <c r="I303" s="67"/>
      <c r="J303" s="5"/>
    </row>
    <row r="304" spans="1:10" x14ac:dyDescent="0.25">
      <c r="A304" s="25" t="s">
        <v>61</v>
      </c>
      <c r="B304" s="73"/>
      <c r="C304" s="73"/>
      <c r="D304" s="26"/>
      <c r="E304" s="27">
        <f t="shared" si="4"/>
        <v>859.79</v>
      </c>
      <c r="F304" s="3"/>
      <c r="G304" s="76"/>
      <c r="H304" s="76"/>
      <c r="I304" s="67"/>
      <c r="J304" s="5"/>
    </row>
    <row r="305" spans="1:10" x14ac:dyDescent="0.25">
      <c r="A305" s="25" t="s">
        <v>39</v>
      </c>
      <c r="B305" s="73"/>
      <c r="C305" s="73"/>
      <c r="D305" s="26"/>
      <c r="E305" s="27">
        <f t="shared" si="4"/>
        <v>52687.46</v>
      </c>
      <c r="F305" s="3"/>
      <c r="G305" s="76"/>
      <c r="H305" s="76"/>
      <c r="I305" s="67"/>
      <c r="J305" s="5"/>
    </row>
    <row r="306" spans="1:10" x14ac:dyDescent="0.25">
      <c r="A306" s="87" t="s">
        <v>30</v>
      </c>
      <c r="B306" s="88"/>
      <c r="C306" s="88"/>
      <c r="D306" s="45"/>
      <c r="E306" s="46">
        <f>SUM(E249:E305)</f>
        <v>1786776.6299999994</v>
      </c>
      <c r="F306" s="3"/>
      <c r="G306" s="76"/>
      <c r="H306" s="76"/>
      <c r="I306" s="67"/>
      <c r="J306" s="5"/>
    </row>
    <row r="307" spans="1:10" x14ac:dyDescent="0.25">
      <c r="D307"/>
      <c r="F307" s="3"/>
      <c r="G307" s="76"/>
      <c r="H307" s="76"/>
      <c r="I307" s="67"/>
      <c r="J307" s="5"/>
    </row>
    <row r="308" spans="1:10" x14ac:dyDescent="0.25">
      <c r="E308" s="71">
        <f>D239-E306</f>
        <v>0</v>
      </c>
    </row>
    <row r="311" spans="1:10" x14ac:dyDescent="0.25">
      <c r="E311" s="71"/>
    </row>
  </sheetData>
  <mergeCells count="11">
    <mergeCell ref="G259:H259"/>
    <mergeCell ref="A306:C306"/>
    <mergeCell ref="C2:J2"/>
    <mergeCell ref="A4:J4"/>
    <mergeCell ref="A6:F6"/>
    <mergeCell ref="G6:J6"/>
    <mergeCell ref="A239:B239"/>
    <mergeCell ref="C244:J244"/>
    <mergeCell ref="A246:J246"/>
    <mergeCell ref="A248:E248"/>
    <mergeCell ref="G248:I248"/>
  </mergeCells>
  <dataValidations count="1">
    <dataValidation type="list" allowBlank="1" showInputMessage="1" showErrorMessage="1" sqref="G9:G232 G235:G239" xr:uid="{1F4C4014-0534-4133-9F5F-CAC36B5C3A01}">
      <formula1>$A$249:$A$305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Setembro 2022 - 900168</vt:lpstr>
      <vt:lpstr>CEF Setembro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2022-11-17T18:52:37Z</dcterms:modified>
</cp:coreProperties>
</file>