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6635\Dropbox\UPA - Portal da Transparencia\2022\8 AGOSTO\2 PRESTAÇÃO DE CONTAS MENSAL\"/>
    </mc:Choice>
  </mc:AlternateContent>
  <xr:revisionPtr revIDLastSave="0" documentId="13_ncr:1_{1A1EA929-DA3C-40A6-A43D-9EDDEFC7E281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EF Agosto 2022 - 900168" sheetId="1" r:id="rId1"/>
    <sheet name="CEF Agosto 2022 - 901922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7" i="2" l="1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I286" i="2"/>
  <c r="E286" i="2"/>
  <c r="E285" i="2"/>
  <c r="E284" i="2"/>
  <c r="E283" i="2"/>
  <c r="E282" i="2"/>
  <c r="I281" i="2"/>
  <c r="I287" i="2" s="1"/>
  <c r="E281" i="2"/>
  <c r="E280" i="2"/>
  <c r="E279" i="2"/>
  <c r="I278" i="2"/>
  <c r="E278" i="2"/>
  <c r="E277" i="2"/>
  <c r="I276" i="2"/>
  <c r="E276" i="2"/>
  <c r="E275" i="2"/>
  <c r="I274" i="2"/>
  <c r="E274" i="2"/>
  <c r="E273" i="2"/>
  <c r="E272" i="2"/>
  <c r="E271" i="2"/>
  <c r="E270" i="2"/>
  <c r="I269" i="2"/>
  <c r="E269" i="2"/>
  <c r="I268" i="2"/>
  <c r="E268" i="2"/>
  <c r="E267" i="2"/>
  <c r="E266" i="2"/>
  <c r="E265" i="2"/>
  <c r="E264" i="2"/>
  <c r="E263" i="2"/>
  <c r="E262" i="2"/>
  <c r="I261" i="2"/>
  <c r="E261" i="2"/>
  <c r="I260" i="2"/>
  <c r="E260" i="2"/>
  <c r="I259" i="2"/>
  <c r="I264" i="2" s="1"/>
  <c r="E259" i="2"/>
  <c r="E258" i="2"/>
  <c r="E257" i="2"/>
  <c r="E256" i="2"/>
  <c r="I255" i="2"/>
  <c r="E255" i="2"/>
  <c r="I254" i="2"/>
  <c r="E254" i="2"/>
  <c r="I253" i="2"/>
  <c r="E253" i="2"/>
  <c r="I252" i="2"/>
  <c r="I256" i="2" s="1"/>
  <c r="J256" i="2" s="1"/>
  <c r="E252" i="2"/>
  <c r="I251" i="2"/>
  <c r="E251" i="2"/>
  <c r="F241" i="2"/>
  <c r="E241" i="2"/>
  <c r="D241" i="2"/>
  <c r="F11" i="2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10" i="2"/>
  <c r="F9" i="2"/>
  <c r="E61" i="1"/>
  <c r="I60" i="1"/>
  <c r="E60" i="1"/>
  <c r="I59" i="1"/>
  <c r="I62" i="1" s="1"/>
  <c r="E59" i="1"/>
  <c r="E58" i="1"/>
  <c r="E57" i="1"/>
  <c r="E56" i="1"/>
  <c r="E55" i="1"/>
  <c r="I54" i="1"/>
  <c r="E54" i="1"/>
  <c r="E53" i="1"/>
  <c r="I52" i="1"/>
  <c r="I56" i="1" s="1"/>
  <c r="E52" i="1"/>
  <c r="E51" i="1"/>
  <c r="E50" i="1"/>
  <c r="E49" i="1"/>
  <c r="E48" i="1"/>
  <c r="E47" i="1"/>
  <c r="I46" i="1"/>
  <c r="E46" i="1"/>
  <c r="I45" i="1"/>
  <c r="E45" i="1"/>
  <c r="I44" i="1"/>
  <c r="I49" i="1" s="1"/>
  <c r="E44" i="1"/>
  <c r="E43" i="1"/>
  <c r="E42" i="1"/>
  <c r="E41" i="1"/>
  <c r="I40" i="1"/>
  <c r="E40" i="1"/>
  <c r="I39" i="1"/>
  <c r="E39" i="1"/>
  <c r="I38" i="1"/>
  <c r="E38" i="1"/>
  <c r="I37" i="1"/>
  <c r="I41" i="1" s="1"/>
  <c r="E37" i="1"/>
  <c r="I36" i="1"/>
  <c r="E36" i="1"/>
  <c r="E62" i="1" s="1"/>
  <c r="E64" i="1" s="1"/>
  <c r="F26" i="1"/>
  <c r="E26" i="1"/>
  <c r="D26" i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9" i="1"/>
  <c r="E308" i="2" l="1"/>
  <c r="E310" i="2" s="1"/>
  <c r="I271" i="2"/>
</calcChain>
</file>

<file path=xl/sharedStrings.xml><?xml version="1.0" encoding="utf-8"?>
<sst xmlns="http://schemas.openxmlformats.org/spreadsheetml/2006/main" count="1359" uniqueCount="344">
  <si>
    <t>ASSOCIAÇÃO BENEFICENTE HOSPITAL UNIVERSITARIO - UPA 24h ZONA NORTE</t>
  </si>
  <si>
    <t>CONTROLE BANCARIO - EXTRATO</t>
  </si>
  <si>
    <t>CONTAS A PAGAR</t>
  </si>
  <si>
    <t>DATA</t>
  </si>
  <si>
    <t>DOCUMENTO</t>
  </si>
  <si>
    <t>HISTORICO</t>
  </si>
  <si>
    <t>DEBITO</t>
  </si>
  <si>
    <t>CREDITO</t>
  </si>
  <si>
    <t>SALDO</t>
  </si>
  <si>
    <t>CLASSIFICACAO GERENCIAL</t>
  </si>
  <si>
    <t>NOME CREDOR</t>
  </si>
  <si>
    <t>NF/DOC</t>
  </si>
  <si>
    <t>EMISSAO</t>
  </si>
  <si>
    <t>SALDO INICIAL</t>
  </si>
  <si>
    <t>FOL PAGTO</t>
  </si>
  <si>
    <t>FÉRIAS PECUNIA E 1/3 FÉRIAS (FOLHA)</t>
  </si>
  <si>
    <t>CRED TEV</t>
  </si>
  <si>
    <t>RECEBIMENTO MENSAL UPA - RECURSO VINCULADO</t>
  </si>
  <si>
    <t>REMUNERACAO/SALARIOS CLT (FUNCIONARIOS)</t>
  </si>
  <si>
    <t>EMPRESTIMOS (CONSIGNADO)</t>
  </si>
  <si>
    <t>ESTORNO DE PAGAMENTO</t>
  </si>
  <si>
    <t>Totais</t>
  </si>
  <si>
    <t>* OS DOCUMENTOS INDICADOS NA PLANILHA ACIMA ESTÃO A DISPOSIÇÃO PARA CONSULTA NO DEPARTAMENTO DE CONTABILIDADE DA ASSOCIAÇÃO BENEFICENTE HOSPITAL UNIVERSITÁRIO</t>
  </si>
  <si>
    <t>Resumo Debitos por Classificação</t>
  </si>
  <si>
    <t>Resumo Creditos por Classificação</t>
  </si>
  <si>
    <t>APLICACAO CAIXA ECONOMICA FEDERAL</t>
  </si>
  <si>
    <t>TRANSF. ENTRE CONTAS CAIXA (+)</t>
  </si>
  <si>
    <t>DECIMO TERCEIRO SALARIO</t>
  </si>
  <si>
    <t>RESGATE DE APLICACAO FINANCEIRA</t>
  </si>
  <si>
    <t>FGTS - FUNDO DE GARANTIA</t>
  </si>
  <si>
    <t>PENSAO ALIMENTICIA</t>
  </si>
  <si>
    <t>Total</t>
  </si>
  <si>
    <t>RESCISAO CONTRATUAL - TRCT (FOLHA)</t>
  </si>
  <si>
    <t>Resumo Aplicação CEF</t>
  </si>
  <si>
    <t>SALDO MÊS ANTERIOR</t>
  </si>
  <si>
    <t>RENDIMENTO</t>
  </si>
  <si>
    <t xml:space="preserve">Saldo </t>
  </si>
  <si>
    <t>Resumo Credito Prefeitura - Recurso Vinculado</t>
  </si>
  <si>
    <t>CREDITO CONTRATUAL COMPETENCIA MÊS ANTERIOR</t>
  </si>
  <si>
    <t>PAG BOLETO</t>
  </si>
  <si>
    <t>VALE ALIMENTACAO (EMPREGADOS)</t>
  </si>
  <si>
    <t>MEDICAMENTOS E MATERIAIS HOSPITALARES</t>
  </si>
  <si>
    <t>RESGATE</t>
  </si>
  <si>
    <t>ENVIO TED</t>
  </si>
  <si>
    <t>LOCACAO DE EQUIPAMENTOS PJ</t>
  </si>
  <si>
    <t>OXIGENIO</t>
  </si>
  <si>
    <t>WHITE MARTINS GASES INDUSTRIAIS LTDA</t>
  </si>
  <si>
    <t>MEDICAMENTAL HOSPITALAR LTDA EPP</t>
  </si>
  <si>
    <t>MANUTENCAO DE EQUIPAMENTOS</t>
  </si>
  <si>
    <t>PLANTONISTAS MEDICOS PRESENCIAIS PJ</t>
  </si>
  <si>
    <t>COMERCIAL CIRURGICA RIOCLARENSE LTDA</t>
  </si>
  <si>
    <t>CRED TED</t>
  </si>
  <si>
    <t>RECEBIMENTO MENSAL UPA - RECURSO PROPRIO</t>
  </si>
  <si>
    <t>A C DE OLIVEIRA CORDEIRO SERVIÇOS MEDICOS LTDA</t>
  </si>
  <si>
    <t>CRISTALIA PRODUTOS QUIMICOS FARMACEUTICOS LTDA</t>
  </si>
  <si>
    <t>MATERIAIS DE EXPEDIENTE</t>
  </si>
  <si>
    <t>DEB P FGTS</t>
  </si>
  <si>
    <t>GAS (GLP)</t>
  </si>
  <si>
    <t>ENVIO TEV</t>
  </si>
  <si>
    <t>APLICACAO FINANCEIRA</t>
  </si>
  <si>
    <t>MATERIAIS DE LIMPEZA</t>
  </si>
  <si>
    <t>SERVICO DE SEGURANCA PJ</t>
  </si>
  <si>
    <t>SPSP - SISTEMA DE PRESTACAO DE SEGURANCA PATRIMONIAL LTDA</t>
  </si>
  <si>
    <t>UTENSILIOS</t>
  </si>
  <si>
    <t>COMERCIAL DE EMBALAGENS 3 IRMAOS LTDA EPP</t>
  </si>
  <si>
    <t>IMPOSTOS E TAXAS</t>
  </si>
  <si>
    <t>MEDEIROS &amp; MEDEIROS SERVICOS MEDICOS</t>
  </si>
  <si>
    <t>CONTRIBUICAO ASSISTENCIAL</t>
  </si>
  <si>
    <t>CONVENIO ENTIDADES DE CLASSE (CONSIGNADO)</t>
  </si>
  <si>
    <t>MENSALIDADE SINDICATO - SINTTAR</t>
  </si>
  <si>
    <t>SERVICOS DE IMAGEM PJ</t>
  </si>
  <si>
    <t>UNIMAGEM SERVICOS RADIOLOGICOS LTDA</t>
  </si>
  <si>
    <t>NACIONAL COMERCIAL HOSPITALAR SA</t>
  </si>
  <si>
    <t>DUPATRI HOSPITALAR COMERCIO IMPORTACAO E EXPORTACAO LTDA</t>
  </si>
  <si>
    <t>ALIMENTOS</t>
  </si>
  <si>
    <t>ORTOPED SERVICOS MEDICOS SS LTDA</t>
  </si>
  <si>
    <t>UNITRAUMA SERVICOS MEDICOS SS LTDA ME</t>
  </si>
  <si>
    <t>CLINICA MEDICA MARIN LTDA</t>
  </si>
  <si>
    <t>EXAMES CLINICOS E LABORATORIAIS</t>
  </si>
  <si>
    <t>LABORATORIO MARILIA DE ANALISES CLINICAS LTDA</t>
  </si>
  <si>
    <t>DG NAVARRO &amp; CIA LTDA ME</t>
  </si>
  <si>
    <t>EQUIPAMENTOS DE PROTECAO INDIVIDUAL</t>
  </si>
  <si>
    <t>TELEFONE E INTERNET</t>
  </si>
  <si>
    <t>AGUILAR &amp; TACOLA SERVIÇOS MÉDICOS LTDA</t>
  </si>
  <si>
    <t>MTC CLINICA MEDICA LTDA</t>
  </si>
  <si>
    <t>KARLA KAROLINE OLIVEIRA FERNANDES - ME</t>
  </si>
  <si>
    <t>MATERIAIS DE MANUTENCAO PREDIAL</t>
  </si>
  <si>
    <t>ALINE CRISTINA OKUBARA CREPALDI ME</t>
  </si>
  <si>
    <t>ANA ELISA KADRI CASTILHO SERVICOS MEDICOS LTDA</t>
  </si>
  <si>
    <t>AC VITTA SERVICOS MEDICOS LTDA</t>
  </si>
  <si>
    <t>MARCELA ZANDONADI CAPELOCI - ME</t>
  </si>
  <si>
    <t>CENTER MAQ COMERCIO DE MAQUINAS E PAPEIS LTDA</t>
  </si>
  <si>
    <t>CLINICA MEDICA CONTENTE LTDA</t>
  </si>
  <si>
    <t>GLEYDSON BIZERRA DA MOTA JUNIOR ME</t>
  </si>
  <si>
    <t>PILON TAKASHI E RODRIGUES SOCIEDADE SIMPLES LTDA</t>
  </si>
  <si>
    <t>MATERIAIS DE ESCRITORIO</t>
  </si>
  <si>
    <t>INSS S/ SERVICOS RPA E NFS</t>
  </si>
  <si>
    <t>INSS - TERCEIROS</t>
  </si>
  <si>
    <t>INSS - PJ11% - ABHU</t>
  </si>
  <si>
    <t>PAG DARF</t>
  </si>
  <si>
    <t>IRRF S/ PROVENTOS</t>
  </si>
  <si>
    <t>INSS EMPREGADOS (ISENCAO CEBAS)</t>
  </si>
  <si>
    <t>INSTITUTO NACIONAL DO SEGURO SOCIAL</t>
  </si>
  <si>
    <t>IRRF S/ SERVICOS PJ</t>
  </si>
  <si>
    <t>IRRF - PJ 1,5%</t>
  </si>
  <si>
    <t>COFINS/PIS/CSLL S/ SERVICOS PJ</t>
  </si>
  <si>
    <t>PCC 4,65%</t>
  </si>
  <si>
    <t>JARDINEIRO(A) PF</t>
  </si>
  <si>
    <t>GIOVANA VIECILI ROSSI EIRELI</t>
  </si>
  <si>
    <t>MENSALIDADE SINDICATO - SINSAUDE</t>
  </si>
  <si>
    <t>LONDRICIR COMERCIO DE MATERIAL HOSPITALAR LTDA</t>
  </si>
  <si>
    <t>PGTO COM ESTORNO FUTURO</t>
  </si>
  <si>
    <t>PAG FONE</t>
  </si>
  <si>
    <t>SOQUIMICA LABORATORIOS LTDA</t>
  </si>
  <si>
    <t>DUPATRI HOSPITALAR COMERCIO, IMPORTACAO E EXPORTACAO LTDA</t>
  </si>
  <si>
    <t>EQUIPAMENTOS DE INFORMATICA</t>
  </si>
  <si>
    <t>PAG AGUA</t>
  </si>
  <si>
    <t>AGUA E ESGOTO</t>
  </si>
  <si>
    <t>DEPARTAMENTO DE AGUA E ESGOTO DE MARILIA DAEM</t>
  </si>
  <si>
    <t>CLINICA MEDICA HORTENCIA</t>
  </si>
  <si>
    <t>APOIO ADMINISTRATIVO PJ</t>
  </si>
  <si>
    <t>PROGRAMA MENOR APRENDIZ PJ</t>
  </si>
  <si>
    <t>AUXILIO/VALE TRANSPORTE</t>
  </si>
  <si>
    <t>VIACAO LUWASA LTDA</t>
  </si>
  <si>
    <t>ASSOCIACAO MARILIENSE DE TRANSPORTE URBANO</t>
  </si>
  <si>
    <t>APARELHOS, EQUIPAMENTOS E UTENSILIOS MEDICO HOSPITALAR</t>
  </si>
  <si>
    <t>ASSINATURAS JORNAIS E REVISTAS</t>
  </si>
  <si>
    <t>COMBUSTIVEIS E LUBRIFICANTES</t>
  </si>
  <si>
    <t>COMPUTADORES E NOTEBOOKS</t>
  </si>
  <si>
    <t>DESCONTO JUDICIAL (FOLHA)</t>
  </si>
  <si>
    <t>Resumo Emprestimos CEF/BB/ABHU</t>
  </si>
  <si>
    <t>ESTAGIO PF</t>
  </si>
  <si>
    <t>EMPRESTIMO RECEBIDO DA ABHU - UPA</t>
  </si>
  <si>
    <t>PAGAMENTO DE EMPRESTIMO RECEBIDO DA ABHU - UPA</t>
  </si>
  <si>
    <t>FINANCEIRA</t>
  </si>
  <si>
    <t>Saldo</t>
  </si>
  <si>
    <t>Resumo Credito Prefeitura - Recurso Proprio</t>
  </si>
  <si>
    <t>LOCACAO DE SOFTWARE PJ</t>
  </si>
  <si>
    <t>Resumo Rateio Administrativo</t>
  </si>
  <si>
    <t>RATEIO ADMINISTRATIVO ABHU ACUMULADO</t>
  </si>
  <si>
    <t>MAQUINAS E EQUIPAMENTOS</t>
  </si>
  <si>
    <t>MATERIAIS DE MANUTENCAO DE EQUIPAMENTOS</t>
  </si>
  <si>
    <t>RATEIO ADM ABHU</t>
  </si>
  <si>
    <t>MOBILIARIOS</t>
  </si>
  <si>
    <t>Resumo Provisões 13º / Férias / Rescisão</t>
  </si>
  <si>
    <t>ROUPARIA HOSPITALAR</t>
  </si>
  <si>
    <t>SUPRIMENTOS DE INFORMATICA</t>
  </si>
  <si>
    <t>TECIDOS E ENXOVAIS</t>
  </si>
  <si>
    <t>TRANSF. ENTRE CONTAS CAIXA (-)</t>
  </si>
  <si>
    <t>J V CALIL SERVICOS MEDICOS LTDA</t>
  </si>
  <si>
    <t>IRRF - PJ GERAL 1%</t>
  </si>
  <si>
    <t>RENDIMENTO MÊS</t>
  </si>
  <si>
    <t>ALEXANDRE YOSHIO SUKEGAWA</t>
  </si>
  <si>
    <t>APLICACAO</t>
  </si>
  <si>
    <t>LUCAS FERNANDES PIAZZALUNGA CLINICA MEDI</t>
  </si>
  <si>
    <t>CLINICA ODONTOLOGICA TATIANA RIBAS BIZIAK LTDA</t>
  </si>
  <si>
    <t>CLARO NXT TELECOMUNICACOES LTDA</t>
  </si>
  <si>
    <t>FR ATIVIDADES DE SAUDE LTDA</t>
  </si>
  <si>
    <t>ENVIO PIX</t>
  </si>
  <si>
    <t>SERVICOS DE ASSESSORIA E CONSULTORIA</t>
  </si>
  <si>
    <t>FERIAS PECUNIA E 1/3 FERIAS (FOLHA)</t>
  </si>
  <si>
    <t>MARIANA IARA MAGALHAES SERVICOS MEDICOS EIRELI</t>
  </si>
  <si>
    <t>MONTE REAL IMPORTADORA E DISTRIBUIDORA DE PRODUTOS VETERINAR</t>
  </si>
  <si>
    <t>LIFE SERVICOS DE COMUNICACAO MULTIMIDIA LTDA</t>
  </si>
  <si>
    <t>SUPERMED COMERCIO E IMPORTACAO DE PRODUTOS MEDICOS E HOSPITA</t>
  </si>
  <si>
    <t>NACIONAL COMERCIAL HOSPITALAR S.A.</t>
  </si>
  <si>
    <t>RODRIGO A BASSO LOPES SERV MED LTDA</t>
  </si>
  <si>
    <t>FERNANDA SIMINES NASCIMENTO SERVICOS MEDICOS - ME</t>
  </si>
  <si>
    <t>FISIOMED FISIOTERAPIA E REABILITACAO LTDA</t>
  </si>
  <si>
    <t>B T C CAVALHIERI SERVICOS ODONTOLOGICOS LTDA</t>
  </si>
  <si>
    <t>PG ORG GOV</t>
  </si>
  <si>
    <t>DENTAL MED SUL ARTIGOS ODONTOLOGICOS LTDA</t>
  </si>
  <si>
    <t>J C BOLOGNESI SERVICOS MEDICOS LTDA ME</t>
  </si>
  <si>
    <t>DEVOL TED</t>
  </si>
  <si>
    <t>A. F. R. CLINICA MEDICA LTDA ME</t>
  </si>
  <si>
    <t>SUGAI SERVICOS MEDICOS LTDA</t>
  </si>
  <si>
    <t>MALUF AMARAL SERVICOS MEDICOS LTDA ME</t>
  </si>
  <si>
    <t>FELIPE GOVEIA RODRIGUES SERVICOS MEDICOS LTDA ME</t>
  </si>
  <si>
    <t>D C ALIONSO SERVICOS MEDICOS LTDA</t>
  </si>
  <si>
    <t>FERNANDA CHACHA P SERVICOS MEDICOS LTDA</t>
  </si>
  <si>
    <t>MINISTERIO DA ECONOMIA - IR - PF</t>
  </si>
  <si>
    <t>BISPO DISTRIBUIDORA DE PRODUTOS ALIMENTICIOS EIRELI</t>
  </si>
  <si>
    <t>BRAZMIX COMERCIO VAREJISTA E ATACADISTA LTDA</t>
  </si>
  <si>
    <t>MULTIFARMA COMERCIO E REPRESENTACOES LTDA</t>
  </si>
  <si>
    <t>COMPANHIA BRASILEIRA DE SOLUCOES E SERVICOS</t>
  </si>
  <si>
    <t>TRIUNFAL MARILIA COMERCIAL LTDA EPP</t>
  </si>
  <si>
    <t>FGTS A RECOLHER</t>
  </si>
  <si>
    <t>REVAL ATACADO DE PAPELARIA LTDA</t>
  </si>
  <si>
    <t>NUTRICIONALE COMERCIO DE ALIMENTOS LTDA</t>
  </si>
  <si>
    <t>VANESSA BERNARDO - SERVICOS MEDICOS EIRELI</t>
  </si>
  <si>
    <t>LIFE TECNOLOGIA LTDA</t>
  </si>
  <si>
    <t>FUTURA COM DE PROD MEDICOS E HOSPITALARES LTDA</t>
  </si>
  <si>
    <t>17/06/2022</t>
  </si>
  <si>
    <t>30/06/2022</t>
  </si>
  <si>
    <t>JAD ZOGHEIB &amp; CIA LTDA</t>
  </si>
  <si>
    <t>ALFALAGOS LTDA.</t>
  </si>
  <si>
    <t>PRECISION COMERCIAL DISTRIBUIDORA DE PRODUTOS MEDICO HOSPITA</t>
  </si>
  <si>
    <t>HDL LOGISTICA HOSPITALAR LTDA</t>
  </si>
  <si>
    <t>ASTRA FARMA COMERCIO DE MATERIAIS MEDICOS HOSPITALARES LTDA</t>
  </si>
  <si>
    <t>MASTER GAS - COMERCIO DE GAS PECAS E ACESSORIOS EIRELI - ME</t>
  </si>
  <si>
    <t>23/05/2022</t>
  </si>
  <si>
    <t>GOLD STAR DESCARTAVEIS E PRODUTOS DE LIMPEZA EIRELI</t>
  </si>
  <si>
    <t>KAUE CARVALHO SERVICOS MEDICOS LTDA</t>
  </si>
  <si>
    <t>ARIEL BONATINI LEMOS SERVICOS MEDICOS LTDA ME</t>
  </si>
  <si>
    <t>HENRIQUE SERVICOS MEDICOS LTDA</t>
  </si>
  <si>
    <t>MARCELA AMARO DE SANTANA SERVICOS MEDICOS EIRELI</t>
  </si>
  <si>
    <t>PATRICIA CARLA RIBEIRO LTDA - ME</t>
  </si>
  <si>
    <t>VERONEZ LIFE EIRELI</t>
  </si>
  <si>
    <t>ISADORA ZEQUINI SANCHES LTDA</t>
  </si>
  <si>
    <t>V C GUARNIERI SERVICOS MEDICOS LTDA</t>
  </si>
  <si>
    <t>ALEXIA CAMPOS BALDI ME</t>
  </si>
  <si>
    <t>ISABELLA GONCALVES C S DE ANDRADE SERV MED LTDA - ECHAPORA</t>
  </si>
  <si>
    <t>15/06/2022</t>
  </si>
  <si>
    <t>MEDMARTIRE CLINICA MEDICA LTDA</t>
  </si>
  <si>
    <t>20/06/2022</t>
  </si>
  <si>
    <t>CENTRO DE INTEGRACAO EMPRESA ESCOLA CIEE</t>
  </si>
  <si>
    <t>21/06/2022</t>
  </si>
  <si>
    <t>POLAR FIX INDUSTRIA E COMERCIO DE PRODUTOS HOSP</t>
  </si>
  <si>
    <t>TURISMAR TRANSPORTES E TURISMO LTDA</t>
  </si>
  <si>
    <t>24/06/2022</t>
  </si>
  <si>
    <t>27/06/2022</t>
  </si>
  <si>
    <t>29/06/2022</t>
  </si>
  <si>
    <t>IMMUNIZE DESENVOLVIMENTO DE SISTEMA E CONSULTORIA LTDA</t>
  </si>
  <si>
    <t>05/07/2022</t>
  </si>
  <si>
    <t>06/07/2022</t>
  </si>
  <si>
    <t>13/07/2022</t>
  </si>
  <si>
    <t>12/07/2022</t>
  </si>
  <si>
    <t>20/07/2022</t>
  </si>
  <si>
    <t>25/07/2022</t>
  </si>
  <si>
    <t>CAPROMED FARMACEUTICA LTDA EPP</t>
  </si>
  <si>
    <t>26/07/2022</t>
  </si>
  <si>
    <t>27/07/2022</t>
  </si>
  <si>
    <t>29/07/2022</t>
  </si>
  <si>
    <t>11/07/2022</t>
  </si>
  <si>
    <t>PG PREFEIT</t>
  </si>
  <si>
    <t>PREFEITURA MUNICIPAL DE MARILIA</t>
  </si>
  <si>
    <t>THERMOFRIO REFRIGERACAO E CLIMATIZACAO LTDA ME</t>
  </si>
  <si>
    <t>07/07/2022</t>
  </si>
  <si>
    <t>GRRF FGTS A RECOLHER</t>
  </si>
  <si>
    <t>08/07/2022</t>
  </si>
  <si>
    <t>ANDRE LUIS CARACIO</t>
  </si>
  <si>
    <t>M M B DE SOUZA SERVICOS MEDICOS LTDA</t>
  </si>
  <si>
    <t>MICHELONE SERVICOS MEDICOS LTDA ME</t>
  </si>
  <si>
    <t>GIOVANNA EMANUELLA PIFFER SOARES ARANTES ME</t>
  </si>
  <si>
    <t>CM HOSPITALAR SA</t>
  </si>
  <si>
    <t>CALIL CLINICA MEDICA DE MARILIA LTDA ME</t>
  </si>
  <si>
    <t>PRORAD CONSULT EM RADIOPROTECAO SS</t>
  </si>
  <si>
    <t>MED CENTER COMERCIAL LTDA</t>
  </si>
  <si>
    <t>18/07/2022</t>
  </si>
  <si>
    <t>19/07/2022</t>
  </si>
  <si>
    <t>14/07/2022</t>
  </si>
  <si>
    <t>21/07/2022</t>
  </si>
  <si>
    <t>HOSPDROGAS COMERCIAL LTDA EPP</t>
  </si>
  <si>
    <t>22/07/2022</t>
  </si>
  <si>
    <t>ONZE COMERCIO DE MEDICAMENTOS LTDA</t>
  </si>
  <si>
    <t>CBS MEDICO CIENTIFICA SA</t>
  </si>
  <si>
    <t>Demonstrativo de Despesas Agosto 2022 - Conta 900168-2 - CEF</t>
  </si>
  <si>
    <t>01/08/2022</t>
  </si>
  <si>
    <t>02/08/2022</t>
  </si>
  <si>
    <t>CLEBER MORAES ARANTES 36847004878 ME</t>
  </si>
  <si>
    <t>03/08/2022</t>
  </si>
  <si>
    <t>MAGIS FARMACIA DE MANIPULACAO LTDA</t>
  </si>
  <si>
    <t>THAIANE PIRES DOS SANTOS SAUNITI - ME</t>
  </si>
  <si>
    <t>04/08/2022</t>
  </si>
  <si>
    <t>EVANDRO DIEGO LONGO BARBOSA</t>
  </si>
  <si>
    <t>SILVIO JUNIOR SANTIAGO OSTI</t>
  </si>
  <si>
    <t>40/2022</t>
  </si>
  <si>
    <t>05/08/2022</t>
  </si>
  <si>
    <t>CRED PIX</t>
  </si>
  <si>
    <t>SALARIOS E ORDENADOS A PAGAR</t>
  </si>
  <si>
    <t>41/2022</t>
  </si>
  <si>
    <t>Balancete Financeiro Agosto 2022 - Conta  900168-2 - CEF</t>
  </si>
  <si>
    <t>PAGAMENTO DE EMPRESTIMO RECEBIDO DA ABHU - UPA - CONTA 901922</t>
  </si>
  <si>
    <t>Demonstrativo de Despesas Agosto 2022 - Conta 901922-0 - CEF</t>
  </si>
  <si>
    <t>R CAMPOI EMBALAGENS EPP</t>
  </si>
  <si>
    <t>08/08/2022</t>
  </si>
  <si>
    <t>ATIVA MEDICO CIRURGICA LTDA</t>
  </si>
  <si>
    <t>09/08/2022</t>
  </si>
  <si>
    <t>10/08/2022</t>
  </si>
  <si>
    <t>G M PALOMBA ME</t>
  </si>
  <si>
    <t>CAMILA GARCIA RIBEIRO ME</t>
  </si>
  <si>
    <t>RENATO DOS SANTOS PIGARI ME</t>
  </si>
  <si>
    <t>ENVIO  TED</t>
  </si>
  <si>
    <t>MARINA CARVALHAES FERREIRA FREGONESI LTDA ME</t>
  </si>
  <si>
    <t>P M BAIAO SERVICOS MEDICOS LTDA</t>
  </si>
  <si>
    <t>11/08/2022</t>
  </si>
  <si>
    <t>FERIAS</t>
  </si>
  <si>
    <t>42/2022</t>
  </si>
  <si>
    <t>BEM ESTAR COMERCIAL HOSPITALAR LTDA ME</t>
  </si>
  <si>
    <t>CIRURGICA NEVES LTDA EPP</t>
  </si>
  <si>
    <t>GABRIELA MASOCATTO BENETTI VILLANI SERV ODONT LTDA</t>
  </si>
  <si>
    <t>12/08/2022</t>
  </si>
  <si>
    <t>RESG AUTOM</t>
  </si>
  <si>
    <t>MARCO MEDICINA E SAUDE LTDA</t>
  </si>
  <si>
    <t>15/08/2022</t>
  </si>
  <si>
    <t>SONODA GESTAO DO PONTO E ACESSO LTDA</t>
  </si>
  <si>
    <t>LIBEMA PRODUTOS HOSPITALARES LTDA EPP</t>
  </si>
  <si>
    <t>BMG DISTRIBUIDORA DE PRODUTOS HOSPITALARES LTDA EPP</t>
  </si>
  <si>
    <t>09/07/2022</t>
  </si>
  <si>
    <t>MEDILAR IMPORTACAO E DISTRIBUICAO DE PRODUTOS MEDICOS HOSPIT</t>
  </si>
  <si>
    <t>16/08/2022</t>
  </si>
  <si>
    <t>ISABELLA CASADEI SERVICOS MEDICOS LTDA</t>
  </si>
  <si>
    <t>17/08/2022</t>
  </si>
  <si>
    <t>MEGA MEDIC COMERCIAL EIRELI</t>
  </si>
  <si>
    <t>GEORGINI PRODUTOS HOSPITALARES EIRELI</t>
  </si>
  <si>
    <t>MGMED PRODUTOS HOSPITALARES EIRELI</t>
  </si>
  <si>
    <t>DIMASTER - COMERCIO DE PRODUTOS HOSPITALARES LTDA</t>
  </si>
  <si>
    <t>GRANDESC MATERIAIS HOSPITALARES EIRELI</t>
  </si>
  <si>
    <t>21/04/2022</t>
  </si>
  <si>
    <t>ALFALAGOS LTDA</t>
  </si>
  <si>
    <t>18/08/2022</t>
  </si>
  <si>
    <t>CIRURGICA PINHEIRO LTDA</t>
  </si>
  <si>
    <t>DB FOL PAG</t>
  </si>
  <si>
    <t>RESCISAO A PAGAR</t>
  </si>
  <si>
    <t>19/08/2022</t>
  </si>
  <si>
    <t>43/2022</t>
  </si>
  <si>
    <t>D29866</t>
  </si>
  <si>
    <t>D  20066</t>
  </si>
  <si>
    <t>25/2022</t>
  </si>
  <si>
    <t>IRRF - P. FISICA - EMISSAO</t>
  </si>
  <si>
    <t>D29865</t>
  </si>
  <si>
    <t>26/2022</t>
  </si>
  <si>
    <t>22/08/2022</t>
  </si>
  <si>
    <t>BIOLINE FIOS CIRURGICOS LTDA</t>
  </si>
  <si>
    <t>MANZATOS FARMA EIRELI EPP</t>
  </si>
  <si>
    <t>GENESIO A MENDES &amp; CIA LTDA</t>
  </si>
  <si>
    <t>24/08/2022</t>
  </si>
  <si>
    <t>25/08/2022</t>
  </si>
  <si>
    <t>26/08/2022</t>
  </si>
  <si>
    <t>ANTONIO DE OLIVEIRA PAPELARIA, ARTESATOS E PRESENTES ME</t>
  </si>
  <si>
    <t>29/08/2022</t>
  </si>
  <si>
    <t>CAROLINA DE ANDRADE ALCALDE CLINICA MEDICA</t>
  </si>
  <si>
    <t>BP ETIQUETAS ADESIVAS - INDUSTRIA E COMERCIO LTDA</t>
  </si>
  <si>
    <t>30/08/2022</t>
  </si>
  <si>
    <t>44/2022</t>
  </si>
  <si>
    <t>HELEN CRISTINA DE LIMA MARCONDES</t>
  </si>
  <si>
    <t>RAFAEL CAMPOS TEIXEIRA 22649879874 - ME</t>
  </si>
  <si>
    <t>31/08/2022</t>
  </si>
  <si>
    <t>DEVOLUÇÃO REF JAD ZOGHEIB CONFIANÇA CP65800</t>
  </si>
  <si>
    <t>12/05/2022</t>
  </si>
  <si>
    <t>Balancete Financeiro Agosto 2022 - Conta Conta 901922-0 - CEF</t>
  </si>
  <si>
    <t>SALDO EMPRESTIMO CONTA 900168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</si>
  <si>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AGOSTO 2022</t>
    </r>
  </si>
  <si>
    <r>
      <t>PROVISÃO MÊS DE</t>
    </r>
    <r>
      <rPr>
        <b/>
        <sz val="10"/>
        <color theme="1"/>
        <rFont val="Calibri"/>
        <family val="2"/>
        <scheme val="minor"/>
      </rPr>
      <t xml:space="preserve"> AGOSTO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</si>
</sst>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43" fontId="0" fillId="0" borderId="0" xfId="2" applyFont="1"/>
    <xf numFmtId="14" fontId="0" fillId="0" borderId="0" xfId="0" applyNumberFormat="1"/>
    <xf numFmtId="0" fontId="5" fillId="0" borderId="0" xfId="0" applyFont="1"/>
    <xf numFmtId="43" fontId="5" fillId="0" borderId="0" xfId="2" applyFont="1"/>
    <xf numFmtId="14" fontId="5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3" fontId="6" fillId="2" borderId="2" xfId="2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6" fillId="2" borderId="6" xfId="0" applyNumberFormat="1" applyFont="1" applyFill="1" applyBorder="1" applyAlignment="1">
      <alignment horizontal="center"/>
    </xf>
    <xf numFmtId="0" fontId="5" fillId="0" borderId="8" xfId="0" applyFont="1" applyBorder="1"/>
    <xf numFmtId="43" fontId="5" fillId="0" borderId="8" xfId="2" applyFont="1" applyBorder="1"/>
    <xf numFmtId="43" fontId="5" fillId="0" borderId="9" xfId="2" applyFont="1" applyBorder="1"/>
    <xf numFmtId="0" fontId="5" fillId="0" borderId="10" xfId="0" applyFont="1" applyBorder="1"/>
    <xf numFmtId="0" fontId="5" fillId="0" borderId="11" xfId="0" applyFont="1" applyBorder="1"/>
    <xf numFmtId="0" fontId="6" fillId="0" borderId="15" xfId="0" applyFont="1" applyBorder="1"/>
    <xf numFmtId="43" fontId="6" fillId="0" borderId="15" xfId="2" applyFont="1" applyBorder="1"/>
    <xf numFmtId="43" fontId="6" fillId="0" borderId="16" xfId="0" applyNumberFormat="1" applyFont="1" applyBorder="1"/>
    <xf numFmtId="0" fontId="5" fillId="0" borderId="17" xfId="0" applyFont="1" applyBorder="1"/>
    <xf numFmtId="0" fontId="5" fillId="0" borderId="14" xfId="0" applyFont="1" applyBorder="1"/>
    <xf numFmtId="14" fontId="5" fillId="0" borderId="18" xfId="0" applyNumberFormat="1" applyFont="1" applyBorder="1"/>
    <xf numFmtId="0" fontId="7" fillId="0" borderId="0" xfId="0" applyFont="1"/>
    <xf numFmtId="0" fontId="5" fillId="0" borderId="20" xfId="0" applyFont="1" applyBorder="1"/>
    <xf numFmtId="43" fontId="0" fillId="0" borderId="0" xfId="2" applyFont="1" applyBorder="1"/>
    <xf numFmtId="43" fontId="5" fillId="0" borderId="21" xfId="2" applyFont="1" applyBorder="1"/>
    <xf numFmtId="43" fontId="5" fillId="0" borderId="22" xfId="2" applyFont="1" applyBorder="1" applyAlignment="1">
      <alignment horizontal="center"/>
    </xf>
    <xf numFmtId="43" fontId="5" fillId="0" borderId="21" xfId="2" applyFont="1" applyBorder="1" applyAlignment="1">
      <alignment horizontal="center"/>
    </xf>
    <xf numFmtId="0" fontId="6" fillId="0" borderId="9" xfId="0" applyFont="1" applyBorder="1"/>
    <xf numFmtId="43" fontId="6" fillId="0" borderId="11" xfId="2" applyFont="1" applyBorder="1" applyAlignment="1">
      <alignment horizontal="center"/>
    </xf>
    <xf numFmtId="43" fontId="6" fillId="0" borderId="21" xfId="2" applyFont="1" applyBorder="1" applyAlignment="1">
      <alignment horizontal="center"/>
    </xf>
    <xf numFmtId="0" fontId="6" fillId="3" borderId="9" xfId="0" applyFont="1" applyFill="1" applyBorder="1"/>
    <xf numFmtId="0" fontId="5" fillId="3" borderId="19" xfId="0" applyFont="1" applyFill="1" applyBorder="1"/>
    <xf numFmtId="0" fontId="5" fillId="3" borderId="11" xfId="0" applyFont="1" applyFill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6" fillId="0" borderId="23" xfId="0" applyFont="1" applyBorder="1"/>
    <xf numFmtId="43" fontId="6" fillId="0" borderId="11" xfId="0" applyNumberFormat="1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43" fontId="5" fillId="0" borderId="22" xfId="1" applyFont="1" applyBorder="1" applyAlignment="1">
      <alignment horizontal="center"/>
    </xf>
    <xf numFmtId="43" fontId="5" fillId="0" borderId="21" xfId="1" applyFont="1" applyBorder="1" applyAlignment="1">
      <alignment horizontal="center"/>
    </xf>
    <xf numFmtId="43" fontId="5" fillId="0" borderId="25" xfId="2" applyFont="1" applyBorder="1" applyAlignment="1">
      <alignment horizontal="center"/>
    </xf>
    <xf numFmtId="43" fontId="0" fillId="0" borderId="19" xfId="2" applyFont="1" applyBorder="1"/>
    <xf numFmtId="43" fontId="6" fillId="0" borderId="11" xfId="0" applyNumberFormat="1" applyFont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3" fontId="5" fillId="0" borderId="22" xfId="2" applyFont="1" applyBorder="1" applyAlignment="1">
      <alignment horizontal="right"/>
    </xf>
    <xf numFmtId="43" fontId="5" fillId="0" borderId="21" xfId="2" applyFont="1" applyBorder="1" applyAlignment="1">
      <alignment horizontal="right"/>
    </xf>
    <xf numFmtId="43" fontId="6" fillId="0" borderId="11" xfId="2" applyFont="1" applyBorder="1" applyAlignment="1">
      <alignment horizontal="right"/>
    </xf>
    <xf numFmtId="43" fontId="6" fillId="0" borderId="21" xfId="2" applyFont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43" fontId="6" fillId="0" borderId="11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43" fontId="5" fillId="0" borderId="25" xfId="2" applyFont="1" applyBorder="1" applyAlignment="1">
      <alignment horizontal="right"/>
    </xf>
    <xf numFmtId="43" fontId="5" fillId="0" borderId="22" xfId="1" applyFont="1" applyBorder="1" applyAlignment="1">
      <alignment horizontal="right"/>
    </xf>
    <xf numFmtId="43" fontId="5" fillId="0" borderId="21" xfId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5" fillId="0" borderId="26" xfId="0" applyFont="1" applyBorder="1"/>
    <xf numFmtId="0" fontId="5" fillId="0" borderId="27" xfId="0" applyFont="1" applyBorder="1"/>
    <xf numFmtId="43" fontId="5" fillId="0" borderId="21" xfId="2" applyFont="1" applyFill="1" applyBorder="1" applyAlignment="1">
      <alignment horizontal="right"/>
    </xf>
    <xf numFmtId="43" fontId="6" fillId="0" borderId="0" xfId="2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14" fontId="5" fillId="0" borderId="7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43" fontId="0" fillId="0" borderId="0" xfId="0" applyNumberFormat="1"/>
    <xf numFmtId="14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9" xfId="0" applyFont="1" applyBorder="1"/>
    <xf numFmtId="0" fontId="6" fillId="0" borderId="20" xfId="0" applyFont="1" applyBorder="1"/>
    <xf numFmtId="0" fontId="6" fillId="0" borderId="0" xfId="0" applyFont="1"/>
    <xf numFmtId="43" fontId="5" fillId="0" borderId="0" xfId="0" applyNumberFormat="1" applyFont="1"/>
    <xf numFmtId="0" fontId="6" fillId="3" borderId="26" xfId="0" applyFont="1" applyFill="1" applyBorder="1"/>
    <xf numFmtId="0" fontId="6" fillId="3" borderId="27" xfId="0" applyFont="1" applyFill="1" applyBorder="1"/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6" fillId="0" borderId="24" xfId="0" applyFont="1" applyBorder="1"/>
    <xf numFmtId="0" fontId="6" fillId="3" borderId="19" xfId="0" applyFont="1" applyFill="1" applyBorder="1"/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17" fontId="5" fillId="0" borderId="8" xfId="0" applyNumberFormat="1" applyFont="1" applyBorder="1" applyAlignment="1">
      <alignment horizontal="center"/>
    </xf>
  </cellXfs>
  <cellStyles count="3">
    <cellStyle name="Normal" xfId="0" builtinId="0"/>
    <cellStyle name="Vírgula" xfId="2" builtinId="3"/>
    <cellStyle name="Vírgula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0</xdr:col>
      <xdr:colOff>0</xdr:colOff>
      <xdr:row>2</xdr:row>
      <xdr:rowOff>38100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4CC3836E-BFC0-4594-AC53-BFA9D878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DB6C971-9C87-4F6B-B5A1-4E57C084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CFCAAF5-78DD-4CCC-814B-0BFF4D8F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29</xdr:row>
      <xdr:rowOff>57150</xdr:rowOff>
    </xdr:from>
    <xdr:to>
      <xdr:col>1</xdr:col>
      <xdr:colOff>609600</xdr:colOff>
      <xdr:row>31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C7BD34E-B729-474D-B02E-04EC2B8F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94360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85724</xdr:colOff>
      <xdr:row>31</xdr:row>
      <xdr:rowOff>76200</xdr:rowOff>
    </xdr:from>
    <xdr:to>
      <xdr:col>9</xdr:col>
      <xdr:colOff>676274</xdr:colOff>
      <xdr:row>31</xdr:row>
      <xdr:rowOff>161925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5B06767-550B-4FCE-A3B1-FB6EB7368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6743700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0</xdr:col>
      <xdr:colOff>0</xdr:colOff>
      <xdr:row>2</xdr:row>
      <xdr:rowOff>38100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92474DB-2FB6-4215-8031-CCEA745F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0</xdr:colOff>
      <xdr:row>2</xdr:row>
      <xdr:rowOff>38100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45634236-3C13-4941-B1E1-36029CE7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0</xdr:colOff>
      <xdr:row>2</xdr:row>
      <xdr:rowOff>38100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BA43B650-5C31-4CC7-959B-3295F3BF2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C248A58-06E4-4E8F-8E94-D697E3601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9376FC3-3D13-4265-9056-27BE9A737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244</xdr:row>
      <xdr:rowOff>57150</xdr:rowOff>
    </xdr:from>
    <xdr:to>
      <xdr:col>1</xdr:col>
      <xdr:colOff>609600</xdr:colOff>
      <xdr:row>246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ADDF1B5-A870-4EFA-8542-F379B8C8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690110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76199</xdr:colOff>
      <xdr:row>246</xdr:row>
      <xdr:rowOff>66675</xdr:rowOff>
    </xdr:from>
    <xdr:to>
      <xdr:col>9</xdr:col>
      <xdr:colOff>666749</xdr:colOff>
      <xdr:row>246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C4BB836-F4A4-48DD-BB50-B4EE3849A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4769167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26635/Dropbox/UPA%20-%20Presta&#231;&#227;o%20de%20Contas/Presta&#231;&#227;o%20de%20Contas%20-%20Financeira/Balancete%20Financ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o 2016"/>
      <sheetName val="Junho 2016"/>
      <sheetName val="Julho 2016"/>
      <sheetName val="CEF Julho 2016"/>
      <sheetName val="Agosto 2016"/>
      <sheetName val="CEF Agosto 2016"/>
      <sheetName val="Setembro 2016"/>
      <sheetName val="CEF Setembro 2016"/>
      <sheetName val="Outubro 2016"/>
      <sheetName val="CEF Outubro 2016"/>
      <sheetName val="Novembro 2016"/>
      <sheetName val="CEF Novembro 2016"/>
      <sheetName val="Dezembro 2016"/>
      <sheetName val="CEF Dezembro 2016"/>
      <sheetName val="Janeiro 2017"/>
      <sheetName val="CEF Janeiro 2017"/>
      <sheetName val="Fevereiro 2017"/>
      <sheetName val="CEF Fevereiro 2017"/>
      <sheetName val="Marco 2017"/>
      <sheetName val="CEF Marco 2017"/>
      <sheetName val="Abril 2017"/>
      <sheetName val="CEF Abril 2017"/>
      <sheetName val="Maio 2017"/>
      <sheetName val="CEF Maio 2017"/>
      <sheetName val="Junho 2017"/>
      <sheetName val="CEF Junho 2017"/>
      <sheetName val="Julho 2017"/>
      <sheetName val="CEF Julho 2017"/>
      <sheetName val="Agosto 2017"/>
      <sheetName val="CEF Agosto 2017"/>
      <sheetName val="Setembro 2017"/>
      <sheetName val="CEF Setembro 2017"/>
      <sheetName val="Outubro 2017"/>
      <sheetName val="CEF Outubro 2017"/>
      <sheetName val="Novembro 2017"/>
      <sheetName val="CEF Novembro 2017"/>
      <sheetName val="Dezembro 2017"/>
      <sheetName val="CEF Dezembro 2017"/>
      <sheetName val="Janeiro 2018"/>
      <sheetName val="CEF Janeiro 2018"/>
      <sheetName val="Fevereiro 2018"/>
      <sheetName val="CEF Fevereiro 2018"/>
      <sheetName val="Março 2018"/>
      <sheetName val="CEF Março 2018"/>
      <sheetName val="Abril 2018"/>
      <sheetName val="CEF Abril 2018"/>
      <sheetName val="Uniprime - Maio 2018"/>
      <sheetName val="CEF Maio 2018 - 1922-3"/>
      <sheetName val="CEF Maio 2018 - 168-5"/>
      <sheetName val="Uniprime - Junho 2018"/>
      <sheetName val="CEF Junho 2018 - 1922-3"/>
      <sheetName val="CEF Junho 2018 - 168-5"/>
      <sheetName val="Uniprime - Julho 2018"/>
      <sheetName val="CEF Julho 2018 - 1922-3"/>
      <sheetName val="CEF Julho 2018 - 168-5"/>
      <sheetName val="Uniprime - Agosto 2018"/>
      <sheetName val="CEF Agosto 2018 - 1922-3"/>
      <sheetName val="CEF Agosto 2018 - 168-5"/>
      <sheetName val="Uniprime - Setembro 2018"/>
      <sheetName val="CEF Setembro 2018 - 1922-3"/>
      <sheetName val="CEF Setembro 2018 - 168-5"/>
      <sheetName val="Uniprime - Outubro 2018"/>
      <sheetName val="CEF Outubro 2018 - 1922-3"/>
      <sheetName val="CEF Outubro 2018 - 168-5"/>
      <sheetName val="Uniprime - Novembro 2018"/>
      <sheetName val="CEF Novembro 2018 - 1922-3"/>
      <sheetName val="CEF Novembro 2018 - 168-5"/>
      <sheetName val="Uniprime - Dezembro 2018"/>
      <sheetName val="CEF Dezembro 2018 - 1922-3"/>
      <sheetName val="CEF Dezembro 2018 - 168-5"/>
      <sheetName val="Bradesco - Dezembro 2018"/>
      <sheetName val="Uniprime - Janeiro 2019"/>
      <sheetName val="CEF Janeiro 2019 - 1922-3"/>
      <sheetName val="CEF Janeiro 2019 - 168-5"/>
      <sheetName val="Bradesco - Janeiro 2019"/>
      <sheetName val="Uniprime - Fevereiro 2019"/>
      <sheetName val="CEF Fevereiro 2019 - 1922-3"/>
      <sheetName val="CEF Fevereiro 2019 - 168-5"/>
      <sheetName val="Bradesco - Fevereiro 2019"/>
      <sheetName val="Uniprime - Março 2019"/>
      <sheetName val="CEF Março 2019 - 1922-3"/>
      <sheetName val="CEF Março 2019 - 168-5"/>
      <sheetName val="Bradesco - Março 2019"/>
      <sheetName val="Uniprime - Abril 2019"/>
      <sheetName val="CEF Abril 2019 - 1922-3"/>
      <sheetName val="CEF Abril 2019 - 168-5"/>
      <sheetName val="Bradesco - Abril 2019"/>
      <sheetName val="CEF Maio 2019 - 1922-3"/>
      <sheetName val="CEF Maio 2019 - 168-5"/>
      <sheetName val="Bradesco - Maio 2019"/>
      <sheetName val="CEF Junho 2019 - 1922-3"/>
      <sheetName val="CEF Junho 2019 - 168-5"/>
      <sheetName val="Bradesco - Junho 2019"/>
      <sheetName val="CEF Julho 2019 - 1922-3"/>
      <sheetName val="CEF Julho 2019 - 168-5"/>
      <sheetName val="CEF Agosto 2019 - 1922-3"/>
      <sheetName val="CEF Agosto 2019 - 168-5"/>
      <sheetName val="CEF Setembro 2019 - 1922-3"/>
      <sheetName val="CEF Setembro 2019 - 168-5"/>
      <sheetName val="CEF Outubro 2019 - 1922-3"/>
      <sheetName val="CEF Outubro 2019 - 168-5"/>
      <sheetName val="CEF Novembro 2019 - 1922-3"/>
      <sheetName val="CEF Novembro 2019 - 168-5"/>
      <sheetName val="CEF Dezembro 2019 - 1922-3"/>
      <sheetName val="CEF Dezembro 2019 - 168-5"/>
      <sheetName val="CEF Janeiro 2020 - 1922-3"/>
      <sheetName val="CEF Janeiro 2020 - 168-5"/>
      <sheetName val="CEF Fevereiro 2020 - 1922-3"/>
      <sheetName val="CEF Fevereiro 2020 - 168-5"/>
      <sheetName val="CEF Março 2020 - 1922-3"/>
      <sheetName val="CEF Março 2020 - 168-5"/>
      <sheetName val="CEF Abril 2020 - 1922-3"/>
      <sheetName val="CEF Abril 2020 - 168-5"/>
      <sheetName val="CEF Maio 2020 - 1922-3"/>
      <sheetName val="CEF Maio 2020 - 168-5"/>
      <sheetName val="CEF Junho 2020 - 1922-3"/>
      <sheetName val="CEF Junho 2020 - 168-5"/>
      <sheetName val="CEF Julho 2020 - 1922-3"/>
      <sheetName val="CEF Julho 2020 - 168-5"/>
      <sheetName val="CEF Agosto 2020 - 1922-3"/>
      <sheetName val="CEF Agosto 2020 - 168-5"/>
      <sheetName val="CEF Setembro 2020 - 1922-3"/>
      <sheetName val="CEF Setembro 2020 - 168-5"/>
      <sheetName val="CEF Setembro 2020 - 901922-0"/>
      <sheetName val="CEF Setembro 2020 - 900168-2"/>
      <sheetName val="CEF Outubro 2020 - 1922-3"/>
      <sheetName val="CEF Outubro 2020 - 168-5"/>
      <sheetName val="CEF Outubro 2020 - 901922-0"/>
      <sheetName val="CEF Outubro 2020 - 900168-2"/>
      <sheetName val="CEF Novembro 2020 - 901922-0"/>
      <sheetName val="CEF Novembro 2020 - 900168-2"/>
      <sheetName val="CEF Dezembro 2020 - 901922"/>
      <sheetName val="CEF Dezembro 2020 - 900168"/>
      <sheetName val="CEF Janeiro 2021 - 900168"/>
      <sheetName val="CEF Janeiro 2021 - 901922"/>
      <sheetName val="CEF Fevereiro 2021 - 900168"/>
      <sheetName val="CEF Fevereiro 2021 - 901922"/>
      <sheetName val="CEF Marco 2021 - 900168"/>
      <sheetName val="CEF Marco 2021 - 901922"/>
      <sheetName val="CEF Abril 2021 - 900168"/>
      <sheetName val="CEF Abril 2021 - 901922"/>
      <sheetName val="CEF Maio 2021 - 900168"/>
      <sheetName val="CEF Maio 2021 - 901922"/>
      <sheetName val="CEF Junho 2021 - 900168"/>
      <sheetName val="CEF Junho 2021 - 901922"/>
      <sheetName val="CEF Julho 2021 - 900168"/>
      <sheetName val="CEF Julho 2021 - 901922"/>
      <sheetName val="CEF Agosto 2021 - 900168"/>
      <sheetName val="CEF Agosto 2021 - 901922"/>
      <sheetName val="CEF Setembro 2021 - 900168"/>
      <sheetName val="CEF Setembro 2021 - 901922"/>
      <sheetName val="CEF Outubro 2021 - 900168"/>
      <sheetName val="CEF Outubro 2021 - 901922"/>
      <sheetName val="CEF Novembro 2021 - 900168"/>
      <sheetName val="CEF Novembro 2021 - 901922"/>
      <sheetName val="CEF Dezembro 2021 - 900168"/>
      <sheetName val="CEF Dezembro 2021 - 901922"/>
      <sheetName val="CEF Janeiro 2022 - 900168"/>
      <sheetName val="CEF Janeiro 2022 - 901922"/>
      <sheetName val="CEF Fevereiro 2022 - 900168"/>
      <sheetName val="CEF Fevereiro 2022 - 901922"/>
      <sheetName val="CEF Março 2022 - 900168"/>
      <sheetName val="CEF Março 2022 - 901922"/>
      <sheetName val="CEF Abril 2022 - 900168"/>
      <sheetName val="CEF Abril 2022 - 901922"/>
      <sheetName val="CEF Maio 2022 - 900168"/>
      <sheetName val="CEF Maio 2022 - 901922"/>
      <sheetName val="CEF Junho 2022 - 900168"/>
      <sheetName val="CEF Junho 2022 - 901922"/>
      <sheetName val="CEF Julho 2022 - 900168"/>
      <sheetName val="CEF Julho 2022 - 901922"/>
      <sheetName val="CEF Agosto 2022 - 900168"/>
      <sheetName val="CEF Agosto 2022 - 901922"/>
      <sheetName val="CEF Setembro 2022 - 900168"/>
      <sheetName val="CEF Setembro 2022 - 901922"/>
      <sheetName val="Controle Emprestimo"/>
      <sheetName val="Controle Rateio"/>
      <sheetName val="Controle Provisao"/>
      <sheetName val="Financeiro"/>
      <sheetName val="Financeiro versao pref"/>
      <sheetName val="Cu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>
        <row r="305">
          <cell r="I305">
            <v>760000</v>
          </cell>
        </row>
      </sheetData>
      <sheetData sheetId="169">
        <row r="59">
          <cell r="F59">
            <v>29328.289999999804</v>
          </cell>
        </row>
        <row r="82">
          <cell r="I82">
            <v>-6.4574123825877905E-11</v>
          </cell>
        </row>
        <row r="89">
          <cell r="I89">
            <v>0</v>
          </cell>
        </row>
      </sheetData>
      <sheetData sheetId="170">
        <row r="239">
          <cell r="F239">
            <v>887.56000000960194</v>
          </cell>
        </row>
        <row r="262">
          <cell r="I262">
            <v>-4.283720045350492E-10</v>
          </cell>
        </row>
        <row r="285">
          <cell r="I285">
            <v>260498.44000000006</v>
          </cell>
        </row>
      </sheetData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4"/>
  <sheetViews>
    <sheetView workbookViewId="0">
      <selection activeCell="H5" sqref="H5"/>
    </sheetView>
  </sheetViews>
  <sheetFormatPr defaultRowHeight="15" x14ac:dyDescent="0.25"/>
  <cols>
    <col min="1" max="1" width="11.140625" customWidth="1"/>
    <col min="2" max="2" width="11.42578125" bestFit="1" customWidth="1"/>
    <col min="3" max="3" width="41.140625" bestFit="1" customWidth="1"/>
    <col min="4" max="4" width="12.42578125" style="1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5.28515625" customWidth="1"/>
    <col min="10" max="10" width="10.42578125" style="2" bestFit="1" customWidth="1"/>
  </cols>
  <sheetData>
    <row r="2" spans="1:10" ht="25.5" x14ac:dyDescent="0.25">
      <c r="C2" s="90" t="s">
        <v>0</v>
      </c>
      <c r="D2" s="90"/>
      <c r="E2" s="90"/>
      <c r="F2" s="90"/>
      <c r="G2" s="90"/>
      <c r="H2" s="90"/>
      <c r="I2" s="90"/>
      <c r="J2" s="90"/>
    </row>
    <row r="3" spans="1:10" ht="15.75" customHeight="1" x14ac:dyDescent="0.25"/>
    <row r="4" spans="1:10" ht="15.75" customHeight="1" x14ac:dyDescent="0.3">
      <c r="A4" s="91" t="s">
        <v>256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15.75" customHeight="1" x14ac:dyDescent="0.25"/>
    <row r="6" spans="1:10" ht="15.75" customHeight="1" x14ac:dyDescent="0.25">
      <c r="A6" s="96" t="s">
        <v>1</v>
      </c>
      <c r="B6" s="96"/>
      <c r="C6" s="96"/>
      <c r="D6" s="96"/>
      <c r="E6" s="96"/>
      <c r="F6" s="96"/>
      <c r="G6" s="96" t="s">
        <v>2</v>
      </c>
      <c r="H6" s="96"/>
      <c r="I6" s="96"/>
      <c r="J6" s="96"/>
    </row>
    <row r="7" spans="1:10" ht="15.75" customHeight="1" thickBot="1" x14ac:dyDescent="0.3">
      <c r="A7" s="3"/>
      <c r="B7" s="3"/>
      <c r="C7" s="3"/>
      <c r="D7" s="4"/>
      <c r="E7" s="3"/>
      <c r="F7" s="3"/>
      <c r="G7" s="3"/>
      <c r="H7" s="3"/>
      <c r="I7" s="3"/>
      <c r="J7" s="5"/>
    </row>
    <row r="8" spans="1:10" ht="15.75" customHeight="1" x14ac:dyDescent="0.25">
      <c r="A8" s="6" t="s">
        <v>3</v>
      </c>
      <c r="B8" s="7" t="s">
        <v>4</v>
      </c>
      <c r="C8" s="7" t="s">
        <v>5</v>
      </c>
      <c r="D8" s="8" t="s">
        <v>6</v>
      </c>
      <c r="E8" s="7" t="s">
        <v>7</v>
      </c>
      <c r="F8" s="9" t="s">
        <v>8</v>
      </c>
      <c r="G8" s="10" t="s">
        <v>9</v>
      </c>
      <c r="H8" s="11" t="s">
        <v>10</v>
      </c>
      <c r="I8" s="7" t="s">
        <v>11</v>
      </c>
      <c r="J8" s="12" t="s">
        <v>12</v>
      </c>
    </row>
    <row r="9" spans="1:10" ht="15.75" customHeight="1" x14ac:dyDescent="0.25">
      <c r="A9" s="69"/>
      <c r="B9" s="13"/>
      <c r="C9" s="13" t="s">
        <v>13</v>
      </c>
      <c r="D9" s="14"/>
      <c r="E9" s="14"/>
      <c r="F9" s="15">
        <f>'[1]CEF Julho 2022 - 900168'!F59</f>
        <v>29328.289999999804</v>
      </c>
      <c r="G9" s="16"/>
      <c r="H9" s="17"/>
      <c r="I9" s="49"/>
      <c r="J9" s="70"/>
    </row>
    <row r="10" spans="1:10" ht="15.75" customHeight="1" x14ac:dyDescent="0.25">
      <c r="A10" s="69" t="s">
        <v>257</v>
      </c>
      <c r="B10" s="13">
        <v>11349</v>
      </c>
      <c r="C10" s="13" t="s">
        <v>16</v>
      </c>
      <c r="D10" s="14"/>
      <c r="E10" s="14">
        <v>500000</v>
      </c>
      <c r="F10" s="15">
        <f t="shared" ref="F10:F24" si="0">F9-D10+E10</f>
        <v>529328.2899999998</v>
      </c>
      <c r="G10" s="16" t="s">
        <v>17</v>
      </c>
      <c r="H10" s="17"/>
      <c r="I10" s="49"/>
      <c r="J10" s="70"/>
    </row>
    <row r="11" spans="1:10" x14ac:dyDescent="0.25">
      <c r="A11" s="69" t="s">
        <v>258</v>
      </c>
      <c r="B11" s="13">
        <v>444598</v>
      </c>
      <c r="C11" s="13" t="s">
        <v>39</v>
      </c>
      <c r="D11" s="14">
        <v>878</v>
      </c>
      <c r="E11" s="14"/>
      <c r="F11" s="15">
        <f t="shared" si="0"/>
        <v>528450.2899999998</v>
      </c>
      <c r="G11" s="16" t="s">
        <v>63</v>
      </c>
      <c r="H11" s="17" t="s">
        <v>64</v>
      </c>
      <c r="I11" s="49">
        <v>47865</v>
      </c>
      <c r="J11" s="70" t="s">
        <v>223</v>
      </c>
    </row>
    <row r="12" spans="1:10" x14ac:dyDescent="0.25">
      <c r="A12" s="69" t="s">
        <v>258</v>
      </c>
      <c r="B12" s="13">
        <v>443800</v>
      </c>
      <c r="C12" s="13" t="s">
        <v>39</v>
      </c>
      <c r="D12" s="14">
        <v>54077.06</v>
      </c>
      <c r="E12" s="14"/>
      <c r="F12" s="15">
        <f t="shared" si="0"/>
        <v>474373.22999999981</v>
      </c>
      <c r="G12" s="16" t="s">
        <v>40</v>
      </c>
      <c r="H12" s="17" t="s">
        <v>184</v>
      </c>
      <c r="I12" s="49">
        <v>44774</v>
      </c>
      <c r="J12" s="70" t="s">
        <v>231</v>
      </c>
    </row>
    <row r="13" spans="1:10" x14ac:dyDescent="0.25">
      <c r="A13" s="69" t="s">
        <v>258</v>
      </c>
      <c r="B13" s="13">
        <v>444144</v>
      </c>
      <c r="C13" s="13" t="s">
        <v>39</v>
      </c>
      <c r="D13" s="14">
        <v>490.88</v>
      </c>
      <c r="E13" s="14"/>
      <c r="F13" s="15">
        <f t="shared" si="0"/>
        <v>473882.3499999998</v>
      </c>
      <c r="G13" s="16" t="s">
        <v>60</v>
      </c>
      <c r="H13" s="17" t="s">
        <v>64</v>
      </c>
      <c r="I13" s="49">
        <v>47866</v>
      </c>
      <c r="J13" s="70" t="s">
        <v>223</v>
      </c>
    </row>
    <row r="14" spans="1:10" x14ac:dyDescent="0.25">
      <c r="A14" s="69" t="s">
        <v>258</v>
      </c>
      <c r="B14" s="13">
        <v>21441</v>
      </c>
      <c r="C14" s="13" t="s">
        <v>158</v>
      </c>
      <c r="D14" s="14">
        <v>150</v>
      </c>
      <c r="E14" s="14"/>
      <c r="F14" s="15">
        <f t="shared" si="0"/>
        <v>473732.3499999998</v>
      </c>
      <c r="G14" s="16" t="s">
        <v>48</v>
      </c>
      <c r="H14" s="17" t="s">
        <v>259</v>
      </c>
      <c r="I14" s="49">
        <v>127</v>
      </c>
      <c r="J14" s="70" t="s">
        <v>227</v>
      </c>
    </row>
    <row r="15" spans="1:10" x14ac:dyDescent="0.25">
      <c r="A15" s="69" t="s">
        <v>260</v>
      </c>
      <c r="B15" s="13">
        <v>226651</v>
      </c>
      <c r="C15" s="13" t="s">
        <v>153</v>
      </c>
      <c r="D15" s="14">
        <v>467000</v>
      </c>
      <c r="E15" s="14"/>
      <c r="F15" s="15">
        <f t="shared" si="0"/>
        <v>6732.3499999998021</v>
      </c>
      <c r="G15" s="16" t="s">
        <v>25</v>
      </c>
      <c r="H15" s="17"/>
      <c r="I15" s="49"/>
      <c r="J15" s="70"/>
    </row>
    <row r="16" spans="1:10" x14ac:dyDescent="0.25">
      <c r="A16" s="69" t="s">
        <v>260</v>
      </c>
      <c r="B16" s="13">
        <v>129924</v>
      </c>
      <c r="C16" s="13" t="s">
        <v>43</v>
      </c>
      <c r="D16" s="14">
        <v>66</v>
      </c>
      <c r="E16" s="14"/>
      <c r="F16" s="15">
        <f t="shared" si="0"/>
        <v>6666.3499999998021</v>
      </c>
      <c r="G16" s="16" t="s">
        <v>41</v>
      </c>
      <c r="H16" s="17" t="s">
        <v>261</v>
      </c>
      <c r="I16" s="49">
        <v>356</v>
      </c>
      <c r="J16" s="70" t="s">
        <v>249</v>
      </c>
    </row>
    <row r="17" spans="1:10" x14ac:dyDescent="0.25">
      <c r="A17" s="69" t="s">
        <v>260</v>
      </c>
      <c r="B17" s="13">
        <v>491683</v>
      </c>
      <c r="C17" s="13" t="s">
        <v>39</v>
      </c>
      <c r="D17" s="14">
        <v>2189.5500000000002</v>
      </c>
      <c r="E17" s="14"/>
      <c r="F17" s="15">
        <f t="shared" si="0"/>
        <v>4476.7999999998019</v>
      </c>
      <c r="G17" s="16" t="s">
        <v>41</v>
      </c>
      <c r="H17" s="17" t="s">
        <v>191</v>
      </c>
      <c r="I17" s="49">
        <v>104262</v>
      </c>
      <c r="J17" s="70" t="s">
        <v>221</v>
      </c>
    </row>
    <row r="18" spans="1:10" x14ac:dyDescent="0.25">
      <c r="A18" s="69" t="s">
        <v>260</v>
      </c>
      <c r="B18" s="13">
        <v>130078</v>
      </c>
      <c r="C18" s="13" t="s">
        <v>43</v>
      </c>
      <c r="D18" s="14">
        <v>3919.2</v>
      </c>
      <c r="E18" s="14"/>
      <c r="F18" s="15">
        <f t="shared" si="0"/>
        <v>557.59999999980209</v>
      </c>
      <c r="G18" s="16" t="s">
        <v>49</v>
      </c>
      <c r="H18" s="17" t="s">
        <v>262</v>
      </c>
      <c r="I18" s="49">
        <v>61</v>
      </c>
      <c r="J18" s="70" t="s">
        <v>237</v>
      </c>
    </row>
    <row r="19" spans="1:10" x14ac:dyDescent="0.25">
      <c r="A19" s="69" t="s">
        <v>263</v>
      </c>
      <c r="B19" s="13">
        <v>274270</v>
      </c>
      <c r="C19" s="13" t="s">
        <v>14</v>
      </c>
      <c r="D19" s="14">
        <v>8464.34</v>
      </c>
      <c r="E19" s="14"/>
      <c r="F19" s="15">
        <f t="shared" si="0"/>
        <v>-7906.7400000001981</v>
      </c>
      <c r="G19" s="16" t="s">
        <v>32</v>
      </c>
      <c r="H19" s="17" t="s">
        <v>264</v>
      </c>
      <c r="I19" s="49">
        <v>8186</v>
      </c>
      <c r="J19" s="70" t="s">
        <v>258</v>
      </c>
    </row>
    <row r="20" spans="1:10" x14ac:dyDescent="0.25">
      <c r="A20" s="69" t="s">
        <v>263</v>
      </c>
      <c r="B20" s="13">
        <v>469120</v>
      </c>
      <c r="C20" s="13" t="s">
        <v>42</v>
      </c>
      <c r="D20" s="14"/>
      <c r="E20" s="14">
        <v>467218.66</v>
      </c>
      <c r="F20" s="15">
        <f t="shared" si="0"/>
        <v>459311.91999999975</v>
      </c>
      <c r="G20" s="16" t="s">
        <v>28</v>
      </c>
      <c r="H20" s="17"/>
      <c r="I20" s="49"/>
      <c r="J20" s="70"/>
    </row>
    <row r="21" spans="1:10" ht="32.25" customHeight="1" x14ac:dyDescent="0.25">
      <c r="A21" s="69" t="s">
        <v>263</v>
      </c>
      <c r="B21" s="13">
        <v>274270</v>
      </c>
      <c r="C21" s="13" t="s">
        <v>14</v>
      </c>
      <c r="D21" s="14">
        <v>1379.87</v>
      </c>
      <c r="E21" s="14"/>
      <c r="F21" s="15">
        <f t="shared" si="0"/>
        <v>457932.04999999976</v>
      </c>
      <c r="G21" s="16" t="s">
        <v>15</v>
      </c>
      <c r="H21" s="17" t="s">
        <v>265</v>
      </c>
      <c r="I21" s="49" t="s">
        <v>266</v>
      </c>
      <c r="J21" s="70" t="s">
        <v>258</v>
      </c>
    </row>
    <row r="22" spans="1:10" x14ac:dyDescent="0.25">
      <c r="A22" s="69" t="s">
        <v>267</v>
      </c>
      <c r="B22" s="13">
        <v>51518</v>
      </c>
      <c r="C22" s="13" t="s">
        <v>268</v>
      </c>
      <c r="D22" s="14"/>
      <c r="E22" s="14">
        <v>22000</v>
      </c>
      <c r="F22" s="15">
        <f t="shared" si="0"/>
        <v>479932.04999999976</v>
      </c>
      <c r="G22" s="16" t="s">
        <v>132</v>
      </c>
      <c r="H22" s="17"/>
      <c r="I22" s="49"/>
      <c r="J22" s="70"/>
    </row>
    <row r="23" spans="1:10" x14ac:dyDescent="0.25">
      <c r="A23" s="69" t="s">
        <v>267</v>
      </c>
      <c r="B23" s="13">
        <v>515203</v>
      </c>
      <c r="C23" s="13" t="s">
        <v>56</v>
      </c>
      <c r="D23" s="14">
        <v>46217.83</v>
      </c>
      <c r="E23" s="14"/>
      <c r="F23" s="15">
        <f t="shared" si="0"/>
        <v>433714.21999999974</v>
      </c>
      <c r="G23" s="16" t="s">
        <v>29</v>
      </c>
      <c r="H23" s="17" t="s">
        <v>186</v>
      </c>
      <c r="I23" s="49">
        <v>44743</v>
      </c>
      <c r="J23" s="70" t="s">
        <v>263</v>
      </c>
    </row>
    <row r="24" spans="1:10" x14ac:dyDescent="0.25">
      <c r="A24" s="69" t="s">
        <v>267</v>
      </c>
      <c r="B24" s="13">
        <v>274270</v>
      </c>
      <c r="C24" s="13" t="s">
        <v>14</v>
      </c>
      <c r="D24" s="14">
        <v>433270.24</v>
      </c>
      <c r="E24" s="14"/>
      <c r="F24" s="15">
        <f t="shared" si="0"/>
        <v>443.97999999974854</v>
      </c>
      <c r="G24" s="16" t="s">
        <v>18</v>
      </c>
      <c r="H24" s="17" t="s">
        <v>269</v>
      </c>
      <c r="I24" s="49" t="s">
        <v>270</v>
      </c>
      <c r="J24" s="70" t="s">
        <v>267</v>
      </c>
    </row>
    <row r="25" spans="1:10" x14ac:dyDescent="0.25">
      <c r="A25" s="69"/>
      <c r="B25" s="13"/>
      <c r="C25" s="13"/>
      <c r="D25" s="14"/>
      <c r="E25" s="14"/>
      <c r="F25" s="15"/>
      <c r="G25" s="16"/>
      <c r="H25" s="17"/>
      <c r="I25" s="49"/>
      <c r="J25" s="70"/>
    </row>
    <row r="26" spans="1:10" ht="15.75" thickBot="1" x14ac:dyDescent="0.3">
      <c r="A26" s="88" t="s">
        <v>21</v>
      </c>
      <c r="B26" s="89"/>
      <c r="C26" s="18"/>
      <c r="D26" s="19">
        <f>SUM(D10:D25)</f>
        <v>1018102.9699999999</v>
      </c>
      <c r="E26" s="19">
        <f>SUM(E10:E25)</f>
        <v>989218.65999999992</v>
      </c>
      <c r="F26" s="20">
        <f>F9-D26+E26</f>
        <v>443.97999999986496</v>
      </c>
      <c r="G26" s="21"/>
      <c r="H26" s="22"/>
      <c r="I26" s="50"/>
      <c r="J26" s="72"/>
    </row>
    <row r="27" spans="1:10" x14ac:dyDescent="0.25">
      <c r="A27" s="24" t="s">
        <v>22</v>
      </c>
      <c r="B27" s="3"/>
      <c r="C27" s="3"/>
      <c r="D27" s="4"/>
      <c r="E27" s="3"/>
      <c r="F27" s="3"/>
      <c r="G27" s="3"/>
      <c r="H27" s="3"/>
      <c r="I27" s="3"/>
      <c r="J27" s="5"/>
    </row>
    <row r="28" spans="1:10" x14ac:dyDescent="0.25">
      <c r="A28" s="24"/>
      <c r="B28" s="3"/>
      <c r="C28" s="3"/>
      <c r="D28" s="4"/>
      <c r="E28" s="3"/>
      <c r="F28" s="3"/>
      <c r="G28" s="3"/>
      <c r="H28" s="3"/>
      <c r="I28" s="3"/>
      <c r="J28" s="5"/>
    </row>
    <row r="29" spans="1:10" x14ac:dyDescent="0.25">
      <c r="A29" s="24"/>
      <c r="B29" s="3"/>
      <c r="C29" s="3"/>
      <c r="D29" s="4"/>
      <c r="E29" s="3"/>
      <c r="F29" s="3"/>
      <c r="G29" s="3"/>
      <c r="H29" s="3"/>
      <c r="I29" s="3"/>
      <c r="J29" s="5"/>
    </row>
    <row r="31" spans="1:10" ht="25.5" x14ac:dyDescent="0.25">
      <c r="C31" s="90" t="s">
        <v>0</v>
      </c>
      <c r="D31" s="90"/>
      <c r="E31" s="90"/>
      <c r="F31" s="90"/>
      <c r="G31" s="90"/>
      <c r="H31" s="90"/>
      <c r="I31" s="90"/>
      <c r="J31" s="90"/>
    </row>
    <row r="33" spans="1:10" ht="18.75" x14ac:dyDescent="0.3">
      <c r="A33" s="91" t="s">
        <v>271</v>
      </c>
      <c r="B33" s="91"/>
      <c r="C33" s="91"/>
      <c r="D33" s="91"/>
      <c r="E33" s="91"/>
      <c r="F33" s="91"/>
      <c r="G33" s="91"/>
      <c r="H33" s="91"/>
      <c r="I33" s="91"/>
      <c r="J33" s="91"/>
    </row>
    <row r="34" spans="1:10" x14ac:dyDescent="0.25">
      <c r="A34" s="3"/>
      <c r="B34" s="3"/>
      <c r="C34" s="3"/>
      <c r="D34" s="4"/>
      <c r="E34" s="3"/>
      <c r="F34" s="3"/>
      <c r="G34" s="3"/>
      <c r="H34" s="3"/>
      <c r="I34" s="3"/>
      <c r="J34" s="5"/>
    </row>
    <row r="35" spans="1:10" x14ac:dyDescent="0.25">
      <c r="A35" s="92" t="s">
        <v>23</v>
      </c>
      <c r="B35" s="93"/>
      <c r="C35" s="93"/>
      <c r="D35" s="93"/>
      <c r="E35" s="94"/>
      <c r="F35" s="3"/>
      <c r="G35" s="95" t="s">
        <v>24</v>
      </c>
      <c r="H35" s="95"/>
      <c r="I35" s="95"/>
      <c r="J35" s="5"/>
    </row>
    <row r="36" spans="1:10" x14ac:dyDescent="0.25">
      <c r="A36" s="68" t="s">
        <v>117</v>
      </c>
      <c r="B36" s="73"/>
      <c r="C36" s="73"/>
      <c r="D36" s="26"/>
      <c r="E36" s="27">
        <f t="shared" ref="E36:E61" si="1">SUMIF($G$8:$G$25,A36,$D$8:$D$25)</f>
        <v>0</v>
      </c>
      <c r="F36" s="3"/>
      <c r="G36" s="68" t="s">
        <v>26</v>
      </c>
      <c r="H36" s="73"/>
      <c r="I36" s="28">
        <f>SUMIF($G$8:$G$25,G36,$E$8:$E$25)</f>
        <v>0</v>
      </c>
      <c r="J36" s="5"/>
    </row>
    <row r="37" spans="1:10" x14ac:dyDescent="0.25">
      <c r="A37" s="25" t="s">
        <v>25</v>
      </c>
      <c r="B37" s="73"/>
      <c r="C37" s="73"/>
      <c r="D37" s="26"/>
      <c r="E37" s="27">
        <f t="shared" si="1"/>
        <v>467000</v>
      </c>
      <c r="F37" s="3"/>
      <c r="G37" s="68" t="s">
        <v>17</v>
      </c>
      <c r="H37" s="73"/>
      <c r="I37" s="29">
        <f>SUMIF($G$8:$G$25,G37,$E$8:$E$25)</f>
        <v>500000</v>
      </c>
      <c r="J37" s="5"/>
    </row>
    <row r="38" spans="1:10" x14ac:dyDescent="0.25">
      <c r="A38" s="25" t="s">
        <v>27</v>
      </c>
      <c r="B38" s="73"/>
      <c r="C38" s="73"/>
      <c r="D38" s="26"/>
      <c r="E38" s="27">
        <f t="shared" si="1"/>
        <v>0</v>
      </c>
      <c r="F38" s="3"/>
      <c r="G38" s="25" t="s">
        <v>28</v>
      </c>
      <c r="H38" s="73"/>
      <c r="I38" s="29">
        <f>SUMIF($G$8:$G$25,G38,$E$8:$E$25)</f>
        <v>467218.66</v>
      </c>
      <c r="J38" s="5"/>
    </row>
    <row r="39" spans="1:10" x14ac:dyDescent="0.25">
      <c r="A39" s="25" t="s">
        <v>19</v>
      </c>
      <c r="B39" s="73"/>
      <c r="C39" s="73"/>
      <c r="D39" s="26"/>
      <c r="E39" s="27">
        <f t="shared" si="1"/>
        <v>0</v>
      </c>
      <c r="F39" s="3"/>
      <c r="G39" s="25" t="s">
        <v>20</v>
      </c>
      <c r="H39" s="3"/>
      <c r="I39" s="29">
        <f>SUMIF($G$8:$G$25,G39,$E$8:$E$25)</f>
        <v>0</v>
      </c>
      <c r="J39" s="5"/>
    </row>
    <row r="40" spans="1:10" x14ac:dyDescent="0.25">
      <c r="A40" s="25" t="s">
        <v>15</v>
      </c>
      <c r="B40" s="73"/>
      <c r="C40" s="73"/>
      <c r="D40" s="26"/>
      <c r="E40" s="27">
        <f t="shared" si="1"/>
        <v>1379.87</v>
      </c>
      <c r="F40" s="3"/>
      <c r="G40" s="84" t="s">
        <v>132</v>
      </c>
      <c r="H40" s="85"/>
      <c r="I40" s="29">
        <f>SUMIF($G$8:$G$25,G40,$E$8:$E$25)</f>
        <v>22000</v>
      </c>
      <c r="J40" s="5"/>
    </row>
    <row r="41" spans="1:10" x14ac:dyDescent="0.25">
      <c r="A41" s="25" t="s">
        <v>29</v>
      </c>
      <c r="B41" s="73"/>
      <c r="C41" s="73"/>
      <c r="D41" s="26"/>
      <c r="E41" s="27">
        <f t="shared" si="1"/>
        <v>46217.83</v>
      </c>
      <c r="F41" s="3"/>
      <c r="G41" s="30" t="s">
        <v>31</v>
      </c>
      <c r="H41" s="74"/>
      <c r="I41" s="31">
        <f>SUM(I36:I40)</f>
        <v>989218.65999999992</v>
      </c>
      <c r="J41" s="5"/>
    </row>
    <row r="42" spans="1:10" x14ac:dyDescent="0.25">
      <c r="A42" s="25" t="s">
        <v>101</v>
      </c>
      <c r="B42" s="73"/>
      <c r="C42" s="73"/>
      <c r="D42" s="26"/>
      <c r="E42" s="27">
        <f t="shared" si="1"/>
        <v>0</v>
      </c>
      <c r="F42" s="3"/>
      <c r="G42" s="75"/>
      <c r="H42" s="76"/>
      <c r="I42" s="32"/>
      <c r="J42" s="5"/>
    </row>
    <row r="43" spans="1:10" x14ac:dyDescent="0.25">
      <c r="A43" s="25" t="s">
        <v>48</v>
      </c>
      <c r="B43" s="73"/>
      <c r="C43" s="73"/>
      <c r="D43" s="26"/>
      <c r="E43" s="27">
        <f t="shared" si="1"/>
        <v>150</v>
      </c>
      <c r="F43" s="3"/>
      <c r="G43" s="33" t="s">
        <v>33</v>
      </c>
      <c r="H43" s="34"/>
      <c r="I43" s="35"/>
    </row>
    <row r="44" spans="1:10" x14ac:dyDescent="0.25">
      <c r="A44" s="25" t="s">
        <v>60</v>
      </c>
      <c r="B44" s="73"/>
      <c r="C44" s="73"/>
      <c r="D44" s="26"/>
      <c r="E44" s="27">
        <f t="shared" si="1"/>
        <v>490.88</v>
      </c>
      <c r="F44" s="3"/>
      <c r="G44" s="68" t="s">
        <v>34</v>
      </c>
      <c r="H44" s="73"/>
      <c r="I44" s="28">
        <f>'[1]CEF Julho 2022 - 900168'!I82</f>
        <v>-6.4574123825877905E-11</v>
      </c>
    </row>
    <row r="45" spans="1:10" x14ac:dyDescent="0.25">
      <c r="A45" s="25" t="s">
        <v>86</v>
      </c>
      <c r="B45" s="73"/>
      <c r="C45" s="73"/>
      <c r="D45" s="26"/>
      <c r="E45" s="27">
        <f t="shared" si="1"/>
        <v>0</v>
      </c>
      <c r="F45" s="3"/>
      <c r="G45" s="25" t="s">
        <v>25</v>
      </c>
      <c r="H45" s="73"/>
      <c r="I45" s="29">
        <f>SUMIF($G$8:$G$25,G45,$D$8:$D$25)</f>
        <v>467000</v>
      </c>
    </row>
    <row r="46" spans="1:10" x14ac:dyDescent="0.25">
      <c r="A46" s="25" t="s">
        <v>41</v>
      </c>
      <c r="B46" s="73"/>
      <c r="C46" s="73"/>
      <c r="D46" s="26"/>
      <c r="E46" s="27">
        <f t="shared" si="1"/>
        <v>2255.5500000000002</v>
      </c>
      <c r="F46" s="3"/>
      <c r="G46" s="84" t="s">
        <v>28</v>
      </c>
      <c r="H46" s="85"/>
      <c r="I46" s="29">
        <f>-SUMIF($G$8:$G$25,G46,$E$8:$E$25)</f>
        <v>-467218.66</v>
      </c>
    </row>
    <row r="47" spans="1:10" x14ac:dyDescent="0.25">
      <c r="A47" s="25" t="s">
        <v>30</v>
      </c>
      <c r="B47" s="73"/>
      <c r="C47" s="73"/>
      <c r="D47" s="26"/>
      <c r="E47" s="27">
        <f t="shared" si="1"/>
        <v>0</v>
      </c>
      <c r="F47" s="3"/>
      <c r="G47" s="68" t="s">
        <v>35</v>
      </c>
      <c r="H47" s="73"/>
      <c r="I47" s="29">
        <v>218.66</v>
      </c>
    </row>
    <row r="48" spans="1:10" x14ac:dyDescent="0.25">
      <c r="A48" s="25" t="s">
        <v>49</v>
      </c>
      <c r="B48" s="73"/>
      <c r="C48" s="73"/>
      <c r="D48" s="26"/>
      <c r="E48" s="27">
        <f t="shared" si="1"/>
        <v>3919.2</v>
      </c>
      <c r="F48" s="3"/>
      <c r="G48" s="36"/>
      <c r="H48" s="37"/>
      <c r="I48" s="29"/>
    </row>
    <row r="49" spans="1:10" x14ac:dyDescent="0.25">
      <c r="A49" s="25" t="s">
        <v>18</v>
      </c>
      <c r="B49" s="73"/>
      <c r="C49" s="73"/>
      <c r="D49" s="26"/>
      <c r="E49" s="27">
        <f t="shared" si="1"/>
        <v>433270.24</v>
      </c>
      <c r="F49" s="3"/>
      <c r="G49" s="38" t="s">
        <v>36</v>
      </c>
      <c r="H49" s="37"/>
      <c r="I49" s="39">
        <f>SUM(I44:I48)</f>
        <v>-3.2599700716673397E-11</v>
      </c>
    </row>
    <row r="50" spans="1:10" x14ac:dyDescent="0.25">
      <c r="A50" s="25" t="s">
        <v>32</v>
      </c>
      <c r="B50" s="73"/>
      <c r="C50" s="73"/>
      <c r="D50" s="26"/>
      <c r="E50" s="27">
        <f t="shared" si="1"/>
        <v>8464.34</v>
      </c>
      <c r="F50" s="3"/>
      <c r="G50" s="40"/>
      <c r="I50" s="41"/>
      <c r="J50" s="5"/>
    </row>
    <row r="51" spans="1:10" x14ac:dyDescent="0.25">
      <c r="A51" s="25" t="s">
        <v>159</v>
      </c>
      <c r="B51" s="73"/>
      <c r="C51" s="73"/>
      <c r="D51" s="26"/>
      <c r="E51" s="27">
        <f t="shared" si="1"/>
        <v>0</v>
      </c>
      <c r="F51" s="3"/>
      <c r="G51" s="33" t="s">
        <v>37</v>
      </c>
      <c r="H51" s="34"/>
      <c r="I51" s="35"/>
      <c r="J51" s="5"/>
    </row>
    <row r="52" spans="1:10" x14ac:dyDescent="0.25">
      <c r="A52" s="25" t="s">
        <v>148</v>
      </c>
      <c r="B52" s="73"/>
      <c r="C52" s="73"/>
      <c r="D52" s="26"/>
      <c r="E52" s="27">
        <f t="shared" si="1"/>
        <v>0</v>
      </c>
      <c r="F52" s="3"/>
      <c r="G52" s="68" t="s">
        <v>34</v>
      </c>
      <c r="H52" s="73"/>
      <c r="I52" s="42">
        <f>'[1]CEF Julho 2022 - 900168'!I89</f>
        <v>0</v>
      </c>
      <c r="J52" s="5"/>
    </row>
    <row r="53" spans="1:10" x14ac:dyDescent="0.25">
      <c r="A53" s="25" t="s">
        <v>63</v>
      </c>
      <c r="B53" s="73"/>
      <c r="C53" s="73"/>
      <c r="D53" s="26"/>
      <c r="E53" s="27">
        <f t="shared" si="1"/>
        <v>878</v>
      </c>
      <c r="F53" s="3"/>
      <c r="G53" s="68" t="s">
        <v>38</v>
      </c>
      <c r="H53" s="73"/>
      <c r="I53" s="43">
        <v>500000</v>
      </c>
      <c r="J53" s="5"/>
    </row>
    <row r="54" spans="1:10" x14ac:dyDescent="0.25">
      <c r="A54" s="25" t="s">
        <v>40</v>
      </c>
      <c r="B54" s="73"/>
      <c r="C54" s="73"/>
      <c r="D54" s="26"/>
      <c r="E54" s="27">
        <f t="shared" si="1"/>
        <v>54077.06</v>
      </c>
      <c r="F54" s="3"/>
      <c r="G54" s="68" t="s">
        <v>17</v>
      </c>
      <c r="H54" s="73"/>
      <c r="I54" s="29">
        <f>-SUMIF($G$8:$G$25,G54,$E$8:$E$25)</f>
        <v>-500000</v>
      </c>
      <c r="J54" s="5"/>
    </row>
    <row r="55" spans="1:10" x14ac:dyDescent="0.25">
      <c r="A55" s="25"/>
      <c r="B55" s="73"/>
      <c r="C55" s="73"/>
      <c r="D55" s="26"/>
      <c r="E55" s="27">
        <f t="shared" si="1"/>
        <v>0</v>
      </c>
      <c r="F55" s="3"/>
      <c r="G55" s="68"/>
      <c r="H55" s="37"/>
      <c r="I55" s="44"/>
      <c r="J55" s="5"/>
    </row>
    <row r="56" spans="1:10" x14ac:dyDescent="0.25">
      <c r="A56" s="25"/>
      <c r="B56" s="73"/>
      <c r="C56" s="73"/>
      <c r="D56" s="26"/>
      <c r="E56" s="27">
        <f t="shared" si="1"/>
        <v>0</v>
      </c>
      <c r="F56" s="3"/>
      <c r="G56" s="30" t="s">
        <v>36</v>
      </c>
      <c r="H56" s="37"/>
      <c r="I56" s="39">
        <f>SUM(I52:I55)</f>
        <v>0</v>
      </c>
      <c r="J56" s="5"/>
    </row>
    <row r="57" spans="1:10" x14ac:dyDescent="0.25">
      <c r="A57" s="25"/>
      <c r="B57" s="73"/>
      <c r="C57" s="73"/>
      <c r="D57" s="26"/>
      <c r="E57" s="27">
        <f t="shared" si="1"/>
        <v>0</v>
      </c>
      <c r="F57" s="3"/>
      <c r="G57" s="78" t="s">
        <v>130</v>
      </c>
      <c r="H57" s="79"/>
      <c r="I57" s="58"/>
      <c r="J57" s="5"/>
    </row>
    <row r="58" spans="1:10" x14ac:dyDescent="0.25">
      <c r="A58" s="25"/>
      <c r="B58" s="73"/>
      <c r="C58" s="73"/>
      <c r="D58" s="26"/>
      <c r="E58" s="27">
        <f t="shared" si="1"/>
        <v>0</v>
      </c>
      <c r="G58" s="80" t="s">
        <v>34</v>
      </c>
      <c r="H58" s="81"/>
      <c r="I58" s="51">
        <v>0</v>
      </c>
    </row>
    <row r="59" spans="1:10" x14ac:dyDescent="0.25">
      <c r="A59" s="25"/>
      <c r="B59" s="73"/>
      <c r="C59" s="73"/>
      <c r="D59" s="26"/>
      <c r="E59" s="27">
        <f t="shared" si="1"/>
        <v>0</v>
      </c>
      <c r="G59" s="25" t="s">
        <v>132</v>
      </c>
      <c r="H59" s="73"/>
      <c r="I59" s="52">
        <f>SUMIF($G$8:$G$27,G59,$E$8:$E$27)</f>
        <v>22000</v>
      </c>
    </row>
    <row r="60" spans="1:10" x14ac:dyDescent="0.25">
      <c r="A60" s="25"/>
      <c r="B60" s="73"/>
      <c r="C60" s="73"/>
      <c r="D60" s="26"/>
      <c r="E60" s="27">
        <f t="shared" si="1"/>
        <v>0</v>
      </c>
      <c r="G60" s="68" t="s">
        <v>133</v>
      </c>
      <c r="H60" s="73"/>
      <c r="I60" s="52">
        <f>-SUMIF($G$8:$G$27,G60,$D$8:$D$27)</f>
        <v>0</v>
      </c>
    </row>
    <row r="61" spans="1:10" x14ac:dyDescent="0.25">
      <c r="A61" s="25"/>
      <c r="B61" s="73"/>
      <c r="C61" s="73"/>
      <c r="D61" s="26"/>
      <c r="E61" s="27">
        <f t="shared" si="1"/>
        <v>0</v>
      </c>
      <c r="G61" s="68" t="s">
        <v>272</v>
      </c>
      <c r="H61" s="37"/>
      <c r="I61" s="59">
        <v>-22000</v>
      </c>
    </row>
    <row r="62" spans="1:10" x14ac:dyDescent="0.25">
      <c r="A62" s="86" t="s">
        <v>31</v>
      </c>
      <c r="B62" s="87"/>
      <c r="C62" s="87"/>
      <c r="D62" s="45"/>
      <c r="E62" s="46">
        <f>SUM(E36:E61)</f>
        <v>1018102.97</v>
      </c>
      <c r="G62" s="30" t="s">
        <v>135</v>
      </c>
      <c r="H62" s="37"/>
      <c r="I62" s="53">
        <f>SUM(I58:I61)</f>
        <v>0</v>
      </c>
    </row>
    <row r="64" spans="1:10" x14ac:dyDescent="0.25">
      <c r="E64" s="71">
        <f>E62-D26</f>
        <v>0</v>
      </c>
    </row>
  </sheetData>
  <mergeCells count="12">
    <mergeCell ref="G46:H46"/>
    <mergeCell ref="A62:C62"/>
    <mergeCell ref="C31:J31"/>
    <mergeCell ref="A33:J33"/>
    <mergeCell ref="A35:E35"/>
    <mergeCell ref="G35:I35"/>
    <mergeCell ref="G40:H40"/>
    <mergeCell ref="C2:J2"/>
    <mergeCell ref="A4:J4"/>
    <mergeCell ref="A6:F6"/>
    <mergeCell ref="G6:J6"/>
    <mergeCell ref="A26:B26"/>
  </mergeCells>
  <dataValidations count="1">
    <dataValidation type="list" allowBlank="1" showInputMessage="1" showErrorMessage="1" sqref="G10:G24" xr:uid="{911DF617-28B0-4105-AC4E-E7304C6035FA}">
      <formula1>$A$36:$A$55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13"/>
  <sheetViews>
    <sheetView tabSelected="1" workbookViewId="0">
      <selection activeCell="H14" sqref="H14"/>
    </sheetView>
  </sheetViews>
  <sheetFormatPr defaultRowHeight="15" x14ac:dyDescent="0.25"/>
  <cols>
    <col min="1" max="1" width="11.5703125" customWidth="1"/>
    <col min="2" max="2" width="11.7109375" bestFit="1" customWidth="1"/>
    <col min="3" max="3" width="41.140625" bestFit="1" customWidth="1"/>
    <col min="4" max="4" width="12.42578125" style="1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2.42578125" style="47" bestFit="1" customWidth="1"/>
    <col min="10" max="10" width="12.42578125" style="2" bestFit="1" customWidth="1"/>
  </cols>
  <sheetData>
    <row r="2" spans="1:10" ht="25.5" x14ac:dyDescent="0.25">
      <c r="C2" s="90" t="s">
        <v>0</v>
      </c>
      <c r="D2" s="90"/>
      <c r="E2" s="90"/>
      <c r="F2" s="90"/>
      <c r="G2" s="90"/>
      <c r="H2" s="90"/>
      <c r="I2" s="90"/>
      <c r="J2" s="90"/>
    </row>
    <row r="4" spans="1:10" ht="18.75" x14ac:dyDescent="0.3">
      <c r="A4" s="91" t="s">
        <v>273</v>
      </c>
      <c r="B4" s="91"/>
      <c r="C4" s="91"/>
      <c r="D4" s="91"/>
      <c r="E4" s="91"/>
      <c r="F4" s="91"/>
      <c r="G4" s="91"/>
      <c r="H4" s="91"/>
      <c r="I4" s="91"/>
      <c r="J4" s="91"/>
    </row>
    <row r="6" spans="1:10" x14ac:dyDescent="0.25">
      <c r="A6" s="96" t="s">
        <v>1</v>
      </c>
      <c r="B6" s="96"/>
      <c r="C6" s="96"/>
      <c r="D6" s="96"/>
      <c r="E6" s="96"/>
      <c r="F6" s="96"/>
      <c r="G6" s="96" t="s">
        <v>2</v>
      </c>
      <c r="H6" s="96"/>
      <c r="I6" s="96"/>
      <c r="J6" s="96"/>
    </row>
    <row r="7" spans="1:10" ht="15.75" thickBot="1" x14ac:dyDescent="0.3">
      <c r="A7" s="3"/>
      <c r="B7" s="3"/>
      <c r="C7" s="3"/>
      <c r="D7" s="4"/>
      <c r="E7" s="3"/>
      <c r="F7" s="3"/>
      <c r="G7" s="3"/>
      <c r="H7" s="3"/>
      <c r="I7" s="48"/>
      <c r="J7" s="5"/>
    </row>
    <row r="8" spans="1:10" x14ac:dyDescent="0.25">
      <c r="A8" s="6" t="s">
        <v>3</v>
      </c>
      <c r="B8" s="7" t="s">
        <v>4</v>
      </c>
      <c r="C8" s="7" t="s">
        <v>5</v>
      </c>
      <c r="D8" s="8" t="s">
        <v>6</v>
      </c>
      <c r="E8" s="7" t="s">
        <v>7</v>
      </c>
      <c r="F8" s="9" t="s">
        <v>8</v>
      </c>
      <c r="G8" s="10" t="s">
        <v>9</v>
      </c>
      <c r="H8" s="11" t="s">
        <v>10</v>
      </c>
      <c r="I8" s="7" t="s">
        <v>11</v>
      </c>
      <c r="J8" s="12" t="s">
        <v>12</v>
      </c>
    </row>
    <row r="9" spans="1:10" x14ac:dyDescent="0.25">
      <c r="A9" s="69"/>
      <c r="B9" s="49"/>
      <c r="C9" s="13" t="s">
        <v>13</v>
      </c>
      <c r="D9" s="14"/>
      <c r="E9" s="14"/>
      <c r="F9" s="15">
        <f>'[1]CEF Julho 2022 - 901922'!F239</f>
        <v>887.56000000960194</v>
      </c>
      <c r="G9" s="16"/>
      <c r="H9" s="17"/>
      <c r="I9" s="49"/>
      <c r="J9" s="70"/>
    </row>
    <row r="10" spans="1:10" x14ac:dyDescent="0.25">
      <c r="A10" s="69" t="s">
        <v>260</v>
      </c>
      <c r="B10" s="49">
        <v>31521</v>
      </c>
      <c r="C10" s="13" t="s">
        <v>268</v>
      </c>
      <c r="D10" s="14"/>
      <c r="E10" s="14">
        <v>6091.2</v>
      </c>
      <c r="F10" s="15">
        <f t="shared" ref="F10:F73" si="0">F9-D10+E10</f>
        <v>6978.7600000096018</v>
      </c>
      <c r="G10" s="16" t="s">
        <v>20</v>
      </c>
      <c r="H10" s="17"/>
      <c r="I10" s="49"/>
      <c r="J10" s="70"/>
    </row>
    <row r="11" spans="1:10" x14ac:dyDescent="0.25">
      <c r="A11" s="69" t="s">
        <v>263</v>
      </c>
      <c r="B11" s="49">
        <v>391374</v>
      </c>
      <c r="C11" s="13" t="s">
        <v>39</v>
      </c>
      <c r="D11" s="14">
        <v>953.38</v>
      </c>
      <c r="E11" s="14"/>
      <c r="F11" s="15">
        <f t="shared" si="0"/>
        <v>6025.3800000096016</v>
      </c>
      <c r="G11" s="16" t="s">
        <v>41</v>
      </c>
      <c r="H11" s="17" t="s">
        <v>198</v>
      </c>
      <c r="I11" s="49">
        <v>127568</v>
      </c>
      <c r="J11" s="70" t="s">
        <v>214</v>
      </c>
    </row>
    <row r="12" spans="1:10" x14ac:dyDescent="0.25">
      <c r="A12" s="69" t="s">
        <v>263</v>
      </c>
      <c r="B12" s="49">
        <v>387481</v>
      </c>
      <c r="C12" s="13" t="s">
        <v>39</v>
      </c>
      <c r="D12" s="14">
        <v>120</v>
      </c>
      <c r="E12" s="14"/>
      <c r="F12" s="15">
        <f t="shared" si="0"/>
        <v>5905.3800000096016</v>
      </c>
      <c r="G12" s="16" t="s">
        <v>57</v>
      </c>
      <c r="H12" s="17" t="s">
        <v>199</v>
      </c>
      <c r="I12" s="49">
        <v>1693</v>
      </c>
      <c r="J12" s="70" t="s">
        <v>227</v>
      </c>
    </row>
    <row r="13" spans="1:10" x14ac:dyDescent="0.25">
      <c r="A13" s="69" t="s">
        <v>263</v>
      </c>
      <c r="B13" s="49">
        <v>388007</v>
      </c>
      <c r="C13" s="13" t="s">
        <v>39</v>
      </c>
      <c r="D13" s="14">
        <v>680</v>
      </c>
      <c r="E13" s="14"/>
      <c r="F13" s="15">
        <f t="shared" si="0"/>
        <v>5225.3800000096016</v>
      </c>
      <c r="G13" s="16" t="s">
        <v>41</v>
      </c>
      <c r="H13" s="17" t="s">
        <v>47</v>
      </c>
      <c r="I13" s="49">
        <v>146641</v>
      </c>
      <c r="J13" s="70" t="s">
        <v>223</v>
      </c>
    </row>
    <row r="14" spans="1:10" x14ac:dyDescent="0.25">
      <c r="A14" s="69" t="s">
        <v>263</v>
      </c>
      <c r="B14" s="49">
        <v>388667</v>
      </c>
      <c r="C14" s="13" t="s">
        <v>39</v>
      </c>
      <c r="D14" s="14">
        <v>774.27</v>
      </c>
      <c r="E14" s="14"/>
      <c r="F14" s="15">
        <f t="shared" si="0"/>
        <v>4451.1100000096012</v>
      </c>
      <c r="G14" s="16" t="s">
        <v>41</v>
      </c>
      <c r="H14" s="17" t="s">
        <v>110</v>
      </c>
      <c r="I14" s="49">
        <v>334976</v>
      </c>
      <c r="J14" s="70" t="s">
        <v>193</v>
      </c>
    </row>
    <row r="15" spans="1:10" x14ac:dyDescent="0.25">
      <c r="A15" s="69" t="s">
        <v>267</v>
      </c>
      <c r="B15" s="49">
        <v>727545</v>
      </c>
      <c r="C15" s="13" t="s">
        <v>39</v>
      </c>
      <c r="D15" s="14">
        <v>37.799999999999997</v>
      </c>
      <c r="E15" s="14"/>
      <c r="F15" s="15">
        <f t="shared" si="0"/>
        <v>4413.310000009601</v>
      </c>
      <c r="G15" s="16" t="s">
        <v>74</v>
      </c>
      <c r="H15" s="17" t="s">
        <v>194</v>
      </c>
      <c r="I15" s="49">
        <v>14747</v>
      </c>
      <c r="J15" s="70" t="s">
        <v>224</v>
      </c>
    </row>
    <row r="16" spans="1:10" x14ac:dyDescent="0.25">
      <c r="A16" s="69" t="s">
        <v>267</v>
      </c>
      <c r="B16" s="49">
        <v>724856</v>
      </c>
      <c r="C16" s="13" t="s">
        <v>39</v>
      </c>
      <c r="D16" s="14">
        <v>128.80000000000001</v>
      </c>
      <c r="E16" s="14"/>
      <c r="F16" s="15">
        <f t="shared" si="0"/>
        <v>4284.5100000096008</v>
      </c>
      <c r="G16" s="16" t="s">
        <v>63</v>
      </c>
      <c r="H16" s="17" t="s">
        <v>274</v>
      </c>
      <c r="I16" s="49">
        <v>74613</v>
      </c>
      <c r="J16" s="70" t="s">
        <v>239</v>
      </c>
    </row>
    <row r="17" spans="1:10" x14ac:dyDescent="0.25">
      <c r="A17" s="69" t="s">
        <v>275</v>
      </c>
      <c r="B17" s="49">
        <v>333571</v>
      </c>
      <c r="C17" s="13" t="s">
        <v>39</v>
      </c>
      <c r="D17" s="14">
        <v>1519.13</v>
      </c>
      <c r="E17" s="14"/>
      <c r="F17" s="15">
        <f t="shared" si="0"/>
        <v>2765.3800000096007</v>
      </c>
      <c r="G17" s="16" t="s">
        <v>60</v>
      </c>
      <c r="H17" s="17" t="s">
        <v>276</v>
      </c>
      <c r="I17" s="49">
        <v>187186</v>
      </c>
      <c r="J17" s="70" t="s">
        <v>239</v>
      </c>
    </row>
    <row r="18" spans="1:10" x14ac:dyDescent="0.25">
      <c r="A18" s="69" t="s">
        <v>277</v>
      </c>
      <c r="B18" s="49">
        <v>431822</v>
      </c>
      <c r="C18" s="13" t="s">
        <v>39</v>
      </c>
      <c r="D18" s="14">
        <v>125.3</v>
      </c>
      <c r="E18" s="14"/>
      <c r="F18" s="15">
        <f t="shared" si="0"/>
        <v>2640.0800000096006</v>
      </c>
      <c r="G18" s="16" t="s">
        <v>41</v>
      </c>
      <c r="H18" s="17" t="s">
        <v>244</v>
      </c>
      <c r="I18" s="49">
        <v>1001312</v>
      </c>
      <c r="J18" s="70" t="s">
        <v>212</v>
      </c>
    </row>
    <row r="19" spans="1:10" x14ac:dyDescent="0.25">
      <c r="A19" s="69" t="s">
        <v>277</v>
      </c>
      <c r="B19" s="49">
        <v>432325</v>
      </c>
      <c r="C19" s="13" t="s">
        <v>39</v>
      </c>
      <c r="D19" s="14">
        <v>685.8</v>
      </c>
      <c r="E19" s="14"/>
      <c r="F19" s="15">
        <f t="shared" si="0"/>
        <v>1954.2800000096006</v>
      </c>
      <c r="G19" s="16" t="s">
        <v>41</v>
      </c>
      <c r="H19" s="17" t="s">
        <v>244</v>
      </c>
      <c r="I19" s="49">
        <v>713503</v>
      </c>
      <c r="J19" s="70" t="s">
        <v>212</v>
      </c>
    </row>
    <row r="20" spans="1:10" x14ac:dyDescent="0.25">
      <c r="A20" s="69" t="s">
        <v>277</v>
      </c>
      <c r="B20" s="49">
        <v>1</v>
      </c>
      <c r="C20" s="13" t="s">
        <v>51</v>
      </c>
      <c r="D20" s="14"/>
      <c r="E20" s="14">
        <v>670000</v>
      </c>
      <c r="F20" s="15">
        <f t="shared" si="0"/>
        <v>671954.28000000957</v>
      </c>
      <c r="G20" s="16" t="s">
        <v>52</v>
      </c>
      <c r="H20" s="17"/>
      <c r="I20" s="49"/>
      <c r="J20" s="70"/>
    </row>
    <row r="21" spans="1:10" x14ac:dyDescent="0.25">
      <c r="A21" s="69" t="s">
        <v>277</v>
      </c>
      <c r="B21" s="49">
        <v>91655</v>
      </c>
      <c r="C21" s="13" t="s">
        <v>158</v>
      </c>
      <c r="D21" s="14">
        <v>458.6</v>
      </c>
      <c r="E21" s="14"/>
      <c r="F21" s="15">
        <f t="shared" si="0"/>
        <v>671495.6800000096</v>
      </c>
      <c r="G21" s="16" t="s">
        <v>60</v>
      </c>
      <c r="H21" s="17" t="s">
        <v>64</v>
      </c>
      <c r="I21" s="49">
        <v>47958</v>
      </c>
      <c r="J21" s="70" t="s">
        <v>233</v>
      </c>
    </row>
    <row r="22" spans="1:10" x14ac:dyDescent="0.25">
      <c r="A22" s="69" t="s">
        <v>277</v>
      </c>
      <c r="B22" s="49">
        <v>433065</v>
      </c>
      <c r="C22" s="13" t="s">
        <v>39</v>
      </c>
      <c r="D22" s="14">
        <v>397.66</v>
      </c>
      <c r="E22" s="14"/>
      <c r="F22" s="15">
        <f t="shared" si="0"/>
        <v>671098.02000000956</v>
      </c>
      <c r="G22" s="16" t="s">
        <v>45</v>
      </c>
      <c r="H22" s="17" t="s">
        <v>46</v>
      </c>
      <c r="I22" s="49">
        <v>5</v>
      </c>
      <c r="J22" s="70" t="s">
        <v>226</v>
      </c>
    </row>
    <row r="23" spans="1:10" x14ac:dyDescent="0.25">
      <c r="A23" s="69" t="s">
        <v>278</v>
      </c>
      <c r="B23" s="49">
        <v>695984</v>
      </c>
      <c r="C23" s="13" t="s">
        <v>39</v>
      </c>
      <c r="D23" s="14">
        <v>35</v>
      </c>
      <c r="E23" s="14"/>
      <c r="F23" s="15">
        <f t="shared" si="0"/>
        <v>671063.02000000956</v>
      </c>
      <c r="G23" s="16" t="s">
        <v>68</v>
      </c>
      <c r="H23" s="17" t="s">
        <v>69</v>
      </c>
      <c r="I23" s="49">
        <v>5036</v>
      </c>
      <c r="J23" s="70" t="s">
        <v>227</v>
      </c>
    </row>
    <row r="24" spans="1:10" x14ac:dyDescent="0.25">
      <c r="A24" s="69" t="s">
        <v>278</v>
      </c>
      <c r="B24" s="49">
        <v>144213</v>
      </c>
      <c r="C24" s="13" t="s">
        <v>43</v>
      </c>
      <c r="D24" s="14">
        <v>9755.7800000000007</v>
      </c>
      <c r="E24" s="14"/>
      <c r="F24" s="15">
        <f t="shared" si="0"/>
        <v>661307.24000000954</v>
      </c>
      <c r="G24" s="16" t="s">
        <v>49</v>
      </c>
      <c r="H24" s="17" t="s">
        <v>279</v>
      </c>
      <c r="I24" s="49">
        <v>4</v>
      </c>
      <c r="J24" s="70" t="s">
        <v>263</v>
      </c>
    </row>
    <row r="25" spans="1:10" x14ac:dyDescent="0.25">
      <c r="A25" s="69" t="s">
        <v>278</v>
      </c>
      <c r="B25" s="49">
        <v>360757</v>
      </c>
      <c r="C25" s="13" t="s">
        <v>153</v>
      </c>
      <c r="D25" s="14">
        <v>278849.53999999998</v>
      </c>
      <c r="E25" s="14"/>
      <c r="F25" s="15">
        <f t="shared" si="0"/>
        <v>382457.70000000956</v>
      </c>
      <c r="G25" s="16" t="s">
        <v>59</v>
      </c>
      <c r="H25" s="17"/>
      <c r="I25" s="49"/>
      <c r="J25" s="70"/>
    </row>
    <row r="26" spans="1:10" x14ac:dyDescent="0.25">
      <c r="A26" s="69" t="s">
        <v>278</v>
      </c>
      <c r="B26" s="49">
        <v>148187</v>
      </c>
      <c r="C26" s="13" t="s">
        <v>43</v>
      </c>
      <c r="D26" s="14">
        <v>3503.64</v>
      </c>
      <c r="E26" s="14"/>
      <c r="F26" s="15">
        <f t="shared" si="0"/>
        <v>378954.06000000954</v>
      </c>
      <c r="G26" s="16" t="s">
        <v>49</v>
      </c>
      <c r="H26" s="17" t="s">
        <v>174</v>
      </c>
      <c r="I26" s="49">
        <v>20</v>
      </c>
      <c r="J26" s="70" t="s">
        <v>263</v>
      </c>
    </row>
    <row r="27" spans="1:10" x14ac:dyDescent="0.25">
      <c r="A27" s="69" t="s">
        <v>278</v>
      </c>
      <c r="B27" s="49">
        <v>150698</v>
      </c>
      <c r="C27" s="13" t="s">
        <v>43</v>
      </c>
      <c r="D27" s="14">
        <v>2944.33</v>
      </c>
      <c r="E27" s="14"/>
      <c r="F27" s="15">
        <f t="shared" si="0"/>
        <v>376009.73000000953</v>
      </c>
      <c r="G27" s="16" t="s">
        <v>49</v>
      </c>
      <c r="H27" s="17" t="s">
        <v>167</v>
      </c>
      <c r="I27" s="49">
        <v>39</v>
      </c>
      <c r="J27" s="70" t="s">
        <v>267</v>
      </c>
    </row>
    <row r="28" spans="1:10" x14ac:dyDescent="0.25">
      <c r="A28" s="69" t="s">
        <v>278</v>
      </c>
      <c r="B28" s="49">
        <v>146121</v>
      </c>
      <c r="C28" s="13" t="s">
        <v>43</v>
      </c>
      <c r="D28" s="14">
        <v>8438.44</v>
      </c>
      <c r="E28" s="14"/>
      <c r="F28" s="15">
        <f t="shared" si="0"/>
        <v>367571.29000000953</v>
      </c>
      <c r="G28" s="16" t="s">
        <v>49</v>
      </c>
      <c r="H28" s="17" t="s">
        <v>154</v>
      </c>
      <c r="I28" s="49">
        <v>29</v>
      </c>
      <c r="J28" s="70" t="s">
        <v>263</v>
      </c>
    </row>
    <row r="29" spans="1:10" x14ac:dyDescent="0.25">
      <c r="A29" s="69" t="s">
        <v>278</v>
      </c>
      <c r="B29" s="49">
        <v>151582</v>
      </c>
      <c r="C29" s="13" t="s">
        <v>43</v>
      </c>
      <c r="D29" s="14">
        <v>3732.28</v>
      </c>
      <c r="E29" s="14"/>
      <c r="F29" s="15">
        <f t="shared" si="0"/>
        <v>363839.0100000095</v>
      </c>
      <c r="G29" s="16" t="s">
        <v>49</v>
      </c>
      <c r="H29" s="17" t="s">
        <v>83</v>
      </c>
      <c r="I29" s="49">
        <v>60</v>
      </c>
      <c r="J29" s="70" t="s">
        <v>267</v>
      </c>
    </row>
    <row r="30" spans="1:10" x14ac:dyDescent="0.25">
      <c r="A30" s="69" t="s">
        <v>278</v>
      </c>
      <c r="B30" s="49">
        <v>143945</v>
      </c>
      <c r="C30" s="13" t="s">
        <v>43</v>
      </c>
      <c r="D30" s="14">
        <v>802.28</v>
      </c>
      <c r="E30" s="14"/>
      <c r="F30" s="15">
        <f t="shared" si="0"/>
        <v>363036.73000000947</v>
      </c>
      <c r="G30" s="16" t="s">
        <v>49</v>
      </c>
      <c r="H30" s="17" t="s">
        <v>280</v>
      </c>
      <c r="I30" s="49">
        <v>204</v>
      </c>
      <c r="J30" s="70" t="s">
        <v>267</v>
      </c>
    </row>
    <row r="31" spans="1:10" x14ac:dyDescent="0.25">
      <c r="A31" s="69" t="s">
        <v>278</v>
      </c>
      <c r="B31" s="49">
        <v>148279</v>
      </c>
      <c r="C31" s="13" t="s">
        <v>43</v>
      </c>
      <c r="D31" s="14">
        <v>2086.39</v>
      </c>
      <c r="E31" s="14"/>
      <c r="F31" s="15">
        <f t="shared" si="0"/>
        <v>360950.34000000946</v>
      </c>
      <c r="G31" s="16" t="s">
        <v>49</v>
      </c>
      <c r="H31" s="17" t="s">
        <v>178</v>
      </c>
      <c r="I31" s="49">
        <v>33</v>
      </c>
      <c r="J31" s="70" t="s">
        <v>263</v>
      </c>
    </row>
    <row r="32" spans="1:10" x14ac:dyDescent="0.25">
      <c r="A32" s="69" t="s">
        <v>278</v>
      </c>
      <c r="B32" s="49">
        <v>150452</v>
      </c>
      <c r="C32" s="13" t="s">
        <v>43</v>
      </c>
      <c r="D32" s="14">
        <v>5963.41</v>
      </c>
      <c r="E32" s="14"/>
      <c r="F32" s="15">
        <f t="shared" si="0"/>
        <v>354986.93000000948</v>
      </c>
      <c r="G32" s="16" t="s">
        <v>49</v>
      </c>
      <c r="H32" s="17" t="s">
        <v>84</v>
      </c>
      <c r="I32" s="49">
        <v>526</v>
      </c>
      <c r="J32" s="70" t="s">
        <v>263</v>
      </c>
    </row>
    <row r="33" spans="1:10" x14ac:dyDescent="0.25">
      <c r="A33" s="69" t="s">
        <v>278</v>
      </c>
      <c r="B33" s="49">
        <v>152805</v>
      </c>
      <c r="C33" s="13" t="s">
        <v>43</v>
      </c>
      <c r="D33" s="14">
        <v>46102.22</v>
      </c>
      <c r="E33" s="14"/>
      <c r="F33" s="15">
        <f t="shared" si="0"/>
        <v>308884.71000000951</v>
      </c>
      <c r="G33" s="16" t="s">
        <v>78</v>
      </c>
      <c r="H33" s="17" t="s">
        <v>79</v>
      </c>
      <c r="I33" s="49">
        <v>744</v>
      </c>
      <c r="J33" s="70" t="s">
        <v>275</v>
      </c>
    </row>
    <row r="34" spans="1:10" x14ac:dyDescent="0.25">
      <c r="A34" s="69" t="s">
        <v>278</v>
      </c>
      <c r="B34" s="49">
        <v>144332</v>
      </c>
      <c r="C34" s="13" t="s">
        <v>43</v>
      </c>
      <c r="D34" s="14">
        <v>6563.94</v>
      </c>
      <c r="E34" s="14"/>
      <c r="F34" s="15">
        <f t="shared" si="0"/>
        <v>302320.77000000951</v>
      </c>
      <c r="G34" s="16" t="s">
        <v>49</v>
      </c>
      <c r="H34" s="17" t="s">
        <v>149</v>
      </c>
      <c r="I34" s="49">
        <v>48</v>
      </c>
      <c r="J34" s="70" t="s">
        <v>263</v>
      </c>
    </row>
    <row r="35" spans="1:10" x14ac:dyDescent="0.25">
      <c r="A35" s="69" t="s">
        <v>278</v>
      </c>
      <c r="B35" s="49">
        <v>145355</v>
      </c>
      <c r="C35" s="13" t="s">
        <v>43</v>
      </c>
      <c r="D35" s="14">
        <v>2432.4899999999998</v>
      </c>
      <c r="E35" s="14"/>
      <c r="F35" s="15">
        <f t="shared" si="0"/>
        <v>299888.28000000952</v>
      </c>
      <c r="G35" s="16" t="s">
        <v>49</v>
      </c>
      <c r="H35" s="17" t="s">
        <v>155</v>
      </c>
      <c r="I35" s="49">
        <v>116</v>
      </c>
      <c r="J35" s="70" t="s">
        <v>263</v>
      </c>
    </row>
    <row r="36" spans="1:10" x14ac:dyDescent="0.25">
      <c r="A36" s="69" t="s">
        <v>278</v>
      </c>
      <c r="B36" s="49">
        <v>144568</v>
      </c>
      <c r="C36" s="13" t="s">
        <v>43</v>
      </c>
      <c r="D36" s="14">
        <v>3957.07</v>
      </c>
      <c r="E36" s="14"/>
      <c r="F36" s="15">
        <f t="shared" si="0"/>
        <v>295931.21000000951</v>
      </c>
      <c r="G36" s="16" t="s">
        <v>49</v>
      </c>
      <c r="H36" s="17" t="s">
        <v>262</v>
      </c>
      <c r="I36" s="49">
        <v>63</v>
      </c>
      <c r="J36" s="70" t="s">
        <v>263</v>
      </c>
    </row>
    <row r="37" spans="1:10" x14ac:dyDescent="0.25">
      <c r="A37" s="69" t="s">
        <v>278</v>
      </c>
      <c r="B37" s="49">
        <v>144449</v>
      </c>
      <c r="C37" s="13" t="s">
        <v>43</v>
      </c>
      <c r="D37" s="14">
        <v>11418.31</v>
      </c>
      <c r="E37" s="14"/>
      <c r="F37" s="15">
        <f t="shared" si="0"/>
        <v>284512.90000000951</v>
      </c>
      <c r="G37" s="16" t="s">
        <v>49</v>
      </c>
      <c r="H37" s="17" t="s">
        <v>90</v>
      </c>
      <c r="I37" s="49">
        <v>24</v>
      </c>
      <c r="J37" s="70" t="s">
        <v>263</v>
      </c>
    </row>
    <row r="38" spans="1:10" x14ac:dyDescent="0.25">
      <c r="A38" s="69" t="s">
        <v>278</v>
      </c>
      <c r="B38" s="49">
        <v>146781</v>
      </c>
      <c r="C38" s="13" t="s">
        <v>43</v>
      </c>
      <c r="D38" s="14">
        <v>5968.81</v>
      </c>
      <c r="E38" s="14"/>
      <c r="F38" s="15">
        <f t="shared" si="0"/>
        <v>278544.09000000951</v>
      </c>
      <c r="G38" s="16" t="s">
        <v>49</v>
      </c>
      <c r="H38" s="17" t="s">
        <v>161</v>
      </c>
      <c r="I38" s="49">
        <v>64</v>
      </c>
      <c r="J38" s="70" t="s">
        <v>263</v>
      </c>
    </row>
    <row r="39" spans="1:10" x14ac:dyDescent="0.25">
      <c r="A39" s="69" t="s">
        <v>278</v>
      </c>
      <c r="B39" s="49">
        <v>148091</v>
      </c>
      <c r="C39" s="13" t="s">
        <v>43</v>
      </c>
      <c r="D39" s="14">
        <v>10758.33</v>
      </c>
      <c r="E39" s="14"/>
      <c r="F39" s="15">
        <f t="shared" si="0"/>
        <v>267785.7600000095</v>
      </c>
      <c r="G39" s="16" t="s">
        <v>49</v>
      </c>
      <c r="H39" s="17" t="s">
        <v>203</v>
      </c>
      <c r="I39" s="49">
        <v>22</v>
      </c>
      <c r="J39" s="70" t="s">
        <v>263</v>
      </c>
    </row>
    <row r="40" spans="1:10" x14ac:dyDescent="0.25">
      <c r="A40" s="69" t="s">
        <v>278</v>
      </c>
      <c r="B40" s="49">
        <v>147133</v>
      </c>
      <c r="C40" s="13" t="s">
        <v>43</v>
      </c>
      <c r="D40" s="14">
        <v>4738.03</v>
      </c>
      <c r="E40" s="14"/>
      <c r="F40" s="15">
        <f t="shared" si="0"/>
        <v>263047.73000000947</v>
      </c>
      <c r="G40" s="16" t="s">
        <v>49</v>
      </c>
      <c r="H40" s="17" t="s">
        <v>88</v>
      </c>
      <c r="I40" s="49">
        <v>28</v>
      </c>
      <c r="J40" s="70" t="s">
        <v>267</v>
      </c>
    </row>
    <row r="41" spans="1:10" x14ac:dyDescent="0.25">
      <c r="A41" s="69" t="s">
        <v>278</v>
      </c>
      <c r="B41" s="49">
        <v>150079</v>
      </c>
      <c r="C41" s="13" t="s">
        <v>43</v>
      </c>
      <c r="D41" s="14">
        <v>4827.6400000000003</v>
      </c>
      <c r="E41" s="14"/>
      <c r="F41" s="15">
        <f t="shared" si="0"/>
        <v>258220.09000000946</v>
      </c>
      <c r="G41" s="16" t="s">
        <v>49</v>
      </c>
      <c r="H41" s="17" t="s">
        <v>209</v>
      </c>
      <c r="I41" s="49">
        <v>4</v>
      </c>
      <c r="J41" s="70" t="s">
        <v>263</v>
      </c>
    </row>
    <row r="42" spans="1:10" x14ac:dyDescent="0.25">
      <c r="A42" s="69" t="s">
        <v>278</v>
      </c>
      <c r="B42" s="49">
        <v>153803</v>
      </c>
      <c r="C42" s="13" t="s">
        <v>43</v>
      </c>
      <c r="D42" s="14">
        <v>4119.8599999999997</v>
      </c>
      <c r="E42" s="14"/>
      <c r="F42" s="15">
        <f t="shared" si="0"/>
        <v>254100.23000000947</v>
      </c>
      <c r="G42" s="16" t="s">
        <v>49</v>
      </c>
      <c r="H42" s="17" t="s">
        <v>202</v>
      </c>
      <c r="I42" s="49">
        <v>35</v>
      </c>
      <c r="J42" s="70" t="s">
        <v>263</v>
      </c>
    </row>
    <row r="43" spans="1:10" x14ac:dyDescent="0.25">
      <c r="A43" s="69" t="s">
        <v>278</v>
      </c>
      <c r="B43" s="49">
        <v>151686</v>
      </c>
      <c r="C43" s="13" t="s">
        <v>43</v>
      </c>
      <c r="D43" s="14">
        <v>5946.03</v>
      </c>
      <c r="E43" s="14"/>
      <c r="F43" s="15">
        <f t="shared" si="0"/>
        <v>248154.20000000947</v>
      </c>
      <c r="G43" s="16" t="s">
        <v>49</v>
      </c>
      <c r="H43" s="17" t="s">
        <v>176</v>
      </c>
      <c r="I43" s="49">
        <v>15</v>
      </c>
      <c r="J43" s="70" t="s">
        <v>267</v>
      </c>
    </row>
    <row r="44" spans="1:10" x14ac:dyDescent="0.25">
      <c r="A44" s="69" t="s">
        <v>278</v>
      </c>
      <c r="B44" s="49">
        <v>179258</v>
      </c>
      <c r="C44" s="13" t="s">
        <v>43</v>
      </c>
      <c r="D44" s="14">
        <v>5871.36</v>
      </c>
      <c r="E44" s="14"/>
      <c r="F44" s="15">
        <f t="shared" si="0"/>
        <v>242282.84000000948</v>
      </c>
      <c r="G44" s="16" t="s">
        <v>49</v>
      </c>
      <c r="H44" s="17" t="s">
        <v>108</v>
      </c>
      <c r="I44" s="49">
        <v>51</v>
      </c>
      <c r="J44" s="70" t="s">
        <v>275</v>
      </c>
    </row>
    <row r="45" spans="1:10" x14ac:dyDescent="0.25">
      <c r="A45" s="69" t="s">
        <v>278</v>
      </c>
      <c r="B45" s="49">
        <v>153020</v>
      </c>
      <c r="C45" s="13" t="s">
        <v>43</v>
      </c>
      <c r="D45" s="14">
        <v>5979.36</v>
      </c>
      <c r="E45" s="14"/>
      <c r="F45" s="15">
        <f t="shared" si="0"/>
        <v>236303.4800000095</v>
      </c>
      <c r="G45" s="16" t="s">
        <v>49</v>
      </c>
      <c r="H45" s="17" t="s">
        <v>189</v>
      </c>
      <c r="I45" s="49">
        <v>36</v>
      </c>
      <c r="J45" s="70" t="s">
        <v>275</v>
      </c>
    </row>
    <row r="46" spans="1:10" x14ac:dyDescent="0.25">
      <c r="A46" s="69" t="s">
        <v>278</v>
      </c>
      <c r="B46" s="49">
        <v>146010</v>
      </c>
      <c r="C46" s="13" t="s">
        <v>43</v>
      </c>
      <c r="D46" s="14">
        <v>5244.13</v>
      </c>
      <c r="E46" s="14"/>
      <c r="F46" s="15">
        <f t="shared" si="0"/>
        <v>231059.35000000949</v>
      </c>
      <c r="G46" s="16" t="s">
        <v>49</v>
      </c>
      <c r="H46" s="17" t="s">
        <v>157</v>
      </c>
      <c r="I46" s="49">
        <v>61</v>
      </c>
      <c r="J46" s="70" t="s">
        <v>263</v>
      </c>
    </row>
    <row r="47" spans="1:10" x14ac:dyDescent="0.25">
      <c r="A47" s="69" t="s">
        <v>278</v>
      </c>
      <c r="B47" s="49">
        <v>150927</v>
      </c>
      <c r="C47" s="13" t="s">
        <v>43</v>
      </c>
      <c r="D47" s="14">
        <v>5056.97</v>
      </c>
      <c r="E47" s="14"/>
      <c r="F47" s="15">
        <f t="shared" si="0"/>
        <v>226002.38000000949</v>
      </c>
      <c r="G47" s="16" t="s">
        <v>49</v>
      </c>
      <c r="H47" s="17" t="s">
        <v>213</v>
      </c>
      <c r="I47" s="49">
        <v>7</v>
      </c>
      <c r="J47" s="70" t="s">
        <v>263</v>
      </c>
    </row>
    <row r="48" spans="1:10" x14ac:dyDescent="0.25">
      <c r="A48" s="69" t="s">
        <v>278</v>
      </c>
      <c r="B48" s="49">
        <v>144683</v>
      </c>
      <c r="C48" s="13" t="s">
        <v>43</v>
      </c>
      <c r="D48" s="14">
        <v>5035.67</v>
      </c>
      <c r="E48" s="14"/>
      <c r="F48" s="15">
        <f t="shared" si="0"/>
        <v>220966.71000000948</v>
      </c>
      <c r="G48" s="16" t="s">
        <v>49</v>
      </c>
      <c r="H48" s="17" t="s">
        <v>207</v>
      </c>
      <c r="I48" s="49">
        <v>144</v>
      </c>
      <c r="J48" s="70" t="s">
        <v>263</v>
      </c>
    </row>
    <row r="49" spans="1:10" x14ac:dyDescent="0.25">
      <c r="A49" s="69" t="s">
        <v>278</v>
      </c>
      <c r="B49" s="49">
        <v>152681</v>
      </c>
      <c r="C49" s="13" t="s">
        <v>43</v>
      </c>
      <c r="D49" s="14">
        <v>14365.64</v>
      </c>
      <c r="E49" s="14"/>
      <c r="F49" s="15">
        <f t="shared" si="0"/>
        <v>206601.07000000949</v>
      </c>
      <c r="G49" s="16" t="s">
        <v>49</v>
      </c>
      <c r="H49" s="17" t="s">
        <v>89</v>
      </c>
      <c r="I49" s="49">
        <v>48</v>
      </c>
      <c r="J49" s="70" t="s">
        <v>275</v>
      </c>
    </row>
    <row r="50" spans="1:10" x14ac:dyDescent="0.25">
      <c r="A50" s="69" t="s">
        <v>278</v>
      </c>
      <c r="B50" s="49">
        <v>150313</v>
      </c>
      <c r="C50" s="13" t="s">
        <v>43</v>
      </c>
      <c r="D50" s="14">
        <v>4671.17</v>
      </c>
      <c r="E50" s="14"/>
      <c r="F50" s="15">
        <f t="shared" si="0"/>
        <v>201929.90000000948</v>
      </c>
      <c r="G50" s="16" t="s">
        <v>49</v>
      </c>
      <c r="H50" s="17" t="s">
        <v>93</v>
      </c>
      <c r="I50" s="49">
        <v>79</v>
      </c>
      <c r="J50" s="70" t="s">
        <v>263</v>
      </c>
    </row>
    <row r="51" spans="1:10" x14ac:dyDescent="0.25">
      <c r="A51" s="69" t="s">
        <v>278</v>
      </c>
      <c r="B51" s="49">
        <v>147945</v>
      </c>
      <c r="C51" s="13" t="s">
        <v>43</v>
      </c>
      <c r="D51" s="14">
        <v>14673.06</v>
      </c>
      <c r="E51" s="14"/>
      <c r="F51" s="15">
        <f t="shared" si="0"/>
        <v>187256.84000000948</v>
      </c>
      <c r="G51" s="16" t="s">
        <v>49</v>
      </c>
      <c r="H51" s="17" t="s">
        <v>204</v>
      </c>
      <c r="I51" s="49">
        <v>26</v>
      </c>
      <c r="J51" s="70" t="s">
        <v>263</v>
      </c>
    </row>
    <row r="52" spans="1:10" x14ac:dyDescent="0.25">
      <c r="A52" s="69" t="s">
        <v>278</v>
      </c>
      <c r="B52" s="49">
        <v>151043</v>
      </c>
      <c r="C52" s="13" t="s">
        <v>43</v>
      </c>
      <c r="D52" s="14">
        <v>8109.2</v>
      </c>
      <c r="E52" s="14"/>
      <c r="F52" s="15">
        <f t="shared" si="0"/>
        <v>179147.64000000947</v>
      </c>
      <c r="G52" s="16" t="s">
        <v>49</v>
      </c>
      <c r="H52" s="17" t="s">
        <v>119</v>
      </c>
      <c r="I52" s="49">
        <v>149</v>
      </c>
      <c r="J52" s="70" t="s">
        <v>267</v>
      </c>
    </row>
    <row r="53" spans="1:10" x14ac:dyDescent="0.25">
      <c r="A53" s="69" t="s">
        <v>278</v>
      </c>
      <c r="B53" s="49">
        <v>147843</v>
      </c>
      <c r="C53" s="13" t="s">
        <v>43</v>
      </c>
      <c r="D53" s="14">
        <v>12012.23</v>
      </c>
      <c r="E53" s="14"/>
      <c r="F53" s="15">
        <f t="shared" si="0"/>
        <v>167135.41000000946</v>
      </c>
      <c r="G53" s="16" t="s">
        <v>49</v>
      </c>
      <c r="H53" s="17" t="s">
        <v>157</v>
      </c>
      <c r="I53" s="49">
        <v>62</v>
      </c>
      <c r="J53" s="70" t="s">
        <v>263</v>
      </c>
    </row>
    <row r="54" spans="1:10" x14ac:dyDescent="0.25">
      <c r="A54" s="69" t="s">
        <v>278</v>
      </c>
      <c r="B54" s="49">
        <v>153634</v>
      </c>
      <c r="C54" s="13" t="s">
        <v>43</v>
      </c>
      <c r="D54" s="14">
        <v>280</v>
      </c>
      <c r="E54" s="14"/>
      <c r="F54" s="15">
        <f t="shared" si="0"/>
        <v>166855.41000000946</v>
      </c>
      <c r="G54" s="16" t="s">
        <v>107</v>
      </c>
      <c r="H54" s="17" t="s">
        <v>152</v>
      </c>
      <c r="I54" s="49">
        <v>30082</v>
      </c>
      <c r="J54" s="70" t="s">
        <v>277</v>
      </c>
    </row>
    <row r="55" spans="1:10" x14ac:dyDescent="0.25">
      <c r="A55" s="69" t="s">
        <v>278</v>
      </c>
      <c r="B55" s="49">
        <v>151940</v>
      </c>
      <c r="C55" s="13" t="s">
        <v>43</v>
      </c>
      <c r="D55" s="14">
        <v>599.14</v>
      </c>
      <c r="E55" s="14"/>
      <c r="F55" s="15">
        <f t="shared" si="0"/>
        <v>166256.27000000945</v>
      </c>
      <c r="G55" s="16" t="s">
        <v>49</v>
      </c>
      <c r="H55" s="17" t="s">
        <v>92</v>
      </c>
      <c r="I55" s="49">
        <v>174</v>
      </c>
      <c r="J55" s="70" t="s">
        <v>263</v>
      </c>
    </row>
    <row r="56" spans="1:10" x14ac:dyDescent="0.25">
      <c r="A56" s="69" t="s">
        <v>278</v>
      </c>
      <c r="B56" s="49">
        <v>151456</v>
      </c>
      <c r="C56" s="13" t="s">
        <v>43</v>
      </c>
      <c r="D56" s="14">
        <v>1682.42</v>
      </c>
      <c r="E56" s="14"/>
      <c r="F56" s="15">
        <f t="shared" si="0"/>
        <v>164573.85000000944</v>
      </c>
      <c r="G56" s="16" t="s">
        <v>49</v>
      </c>
      <c r="H56" s="17" t="s">
        <v>94</v>
      </c>
      <c r="I56" s="49">
        <v>507</v>
      </c>
      <c r="J56" s="70" t="s">
        <v>267</v>
      </c>
    </row>
    <row r="57" spans="1:10" x14ac:dyDescent="0.25">
      <c r="A57" s="69" t="s">
        <v>278</v>
      </c>
      <c r="B57" s="49">
        <v>149882</v>
      </c>
      <c r="C57" s="13" t="s">
        <v>43</v>
      </c>
      <c r="D57" s="14">
        <v>5439.69</v>
      </c>
      <c r="E57" s="14"/>
      <c r="F57" s="15">
        <f t="shared" si="0"/>
        <v>159134.16000000943</v>
      </c>
      <c r="G57" s="16" t="s">
        <v>49</v>
      </c>
      <c r="H57" s="17" t="s">
        <v>175</v>
      </c>
      <c r="I57" s="49">
        <v>9</v>
      </c>
      <c r="J57" s="70" t="s">
        <v>263</v>
      </c>
    </row>
    <row r="58" spans="1:10" x14ac:dyDescent="0.25">
      <c r="A58" s="69" t="s">
        <v>278</v>
      </c>
      <c r="B58" s="49">
        <v>149962</v>
      </c>
      <c r="C58" s="13" t="s">
        <v>43</v>
      </c>
      <c r="D58" s="14">
        <v>7291.83</v>
      </c>
      <c r="E58" s="14"/>
      <c r="F58" s="15">
        <f t="shared" si="0"/>
        <v>151842.33000000945</v>
      </c>
      <c r="G58" s="16" t="s">
        <v>49</v>
      </c>
      <c r="H58" s="17" t="s">
        <v>208</v>
      </c>
      <c r="I58" s="49">
        <v>20</v>
      </c>
      <c r="J58" s="70" t="s">
        <v>263</v>
      </c>
    </row>
    <row r="59" spans="1:10" x14ac:dyDescent="0.25">
      <c r="A59" s="69" t="s">
        <v>278</v>
      </c>
      <c r="B59" s="49">
        <v>696790</v>
      </c>
      <c r="C59" s="13" t="s">
        <v>39</v>
      </c>
      <c r="D59" s="14">
        <v>2241.96</v>
      </c>
      <c r="E59" s="14"/>
      <c r="F59" s="15">
        <f t="shared" si="0"/>
        <v>149600.37000000945</v>
      </c>
      <c r="G59" s="16" t="s">
        <v>41</v>
      </c>
      <c r="H59" s="17" t="s">
        <v>252</v>
      </c>
      <c r="I59" s="49">
        <v>25614</v>
      </c>
      <c r="J59" s="70" t="s">
        <v>216</v>
      </c>
    </row>
    <row r="60" spans="1:10" x14ac:dyDescent="0.25">
      <c r="A60" s="69" t="s">
        <v>278</v>
      </c>
      <c r="B60" s="49">
        <v>152244</v>
      </c>
      <c r="C60" s="13" t="s">
        <v>43</v>
      </c>
      <c r="D60" s="14">
        <v>4556.5</v>
      </c>
      <c r="E60" s="14"/>
      <c r="F60" s="15">
        <f t="shared" si="0"/>
        <v>145043.87000000945</v>
      </c>
      <c r="G60" s="16" t="s">
        <v>49</v>
      </c>
      <c r="H60" s="17" t="s">
        <v>206</v>
      </c>
      <c r="I60" s="49">
        <v>34</v>
      </c>
      <c r="J60" s="70" t="s">
        <v>263</v>
      </c>
    </row>
    <row r="61" spans="1:10" x14ac:dyDescent="0.25">
      <c r="A61" s="69" t="s">
        <v>278</v>
      </c>
      <c r="B61" s="49">
        <v>147038</v>
      </c>
      <c r="C61" s="13" t="s">
        <v>43</v>
      </c>
      <c r="D61" s="14">
        <v>5626.65</v>
      </c>
      <c r="E61" s="14"/>
      <c r="F61" s="15">
        <f t="shared" si="0"/>
        <v>139417.22000000946</v>
      </c>
      <c r="G61" s="16" t="s">
        <v>49</v>
      </c>
      <c r="H61" s="17" t="s">
        <v>76</v>
      </c>
      <c r="I61" s="49">
        <v>1681</v>
      </c>
      <c r="J61" s="70" t="s">
        <v>267</v>
      </c>
    </row>
    <row r="62" spans="1:10" x14ac:dyDescent="0.25">
      <c r="A62" s="69" t="s">
        <v>278</v>
      </c>
      <c r="B62" s="49">
        <v>152145</v>
      </c>
      <c r="C62" s="13" t="s">
        <v>43</v>
      </c>
      <c r="D62" s="14">
        <v>2612.42</v>
      </c>
      <c r="E62" s="14"/>
      <c r="F62" s="15">
        <f t="shared" si="0"/>
        <v>136804.80000000945</v>
      </c>
      <c r="G62" s="16" t="s">
        <v>49</v>
      </c>
      <c r="H62" s="17" t="s">
        <v>281</v>
      </c>
      <c r="I62" s="49">
        <v>1</v>
      </c>
      <c r="J62" s="70" t="s">
        <v>267</v>
      </c>
    </row>
    <row r="63" spans="1:10" x14ac:dyDescent="0.25">
      <c r="A63" s="69" t="s">
        <v>278</v>
      </c>
      <c r="B63" s="49">
        <v>147371</v>
      </c>
      <c r="C63" s="13" t="s">
        <v>282</v>
      </c>
      <c r="D63" s="14">
        <v>19289.46</v>
      </c>
      <c r="E63" s="14"/>
      <c r="F63" s="15">
        <f t="shared" si="0"/>
        <v>117515.34000000946</v>
      </c>
      <c r="G63" s="16" t="s">
        <v>49</v>
      </c>
      <c r="H63" s="17" t="s">
        <v>177</v>
      </c>
      <c r="I63" s="49">
        <v>12</v>
      </c>
      <c r="J63" s="70" t="s">
        <v>267</v>
      </c>
    </row>
    <row r="64" spans="1:10" x14ac:dyDescent="0.25">
      <c r="A64" s="69" t="s">
        <v>278</v>
      </c>
      <c r="B64" s="49">
        <v>145903</v>
      </c>
      <c r="C64" s="13" t="s">
        <v>43</v>
      </c>
      <c r="D64" s="14">
        <v>8397.75</v>
      </c>
      <c r="E64" s="14"/>
      <c r="F64" s="15">
        <f t="shared" si="0"/>
        <v>109117.59000000946</v>
      </c>
      <c r="G64" s="16" t="s">
        <v>49</v>
      </c>
      <c r="H64" s="17" t="s">
        <v>85</v>
      </c>
      <c r="I64" s="49">
        <v>34</v>
      </c>
      <c r="J64" s="70" t="s">
        <v>263</v>
      </c>
    </row>
    <row r="65" spans="1:10" x14ac:dyDescent="0.25">
      <c r="A65" s="69" t="s">
        <v>278</v>
      </c>
      <c r="B65" s="49">
        <v>146886</v>
      </c>
      <c r="C65" s="13" t="s">
        <v>43</v>
      </c>
      <c r="D65" s="14">
        <v>10019.94</v>
      </c>
      <c r="E65" s="14"/>
      <c r="F65" s="15">
        <f t="shared" si="0"/>
        <v>99097.650000009453</v>
      </c>
      <c r="G65" s="16" t="s">
        <v>49</v>
      </c>
      <c r="H65" s="17" t="s">
        <v>77</v>
      </c>
      <c r="I65" s="49">
        <v>565</v>
      </c>
      <c r="J65" s="70" t="s">
        <v>263</v>
      </c>
    </row>
    <row r="66" spans="1:10" x14ac:dyDescent="0.25">
      <c r="A66" s="69" t="s">
        <v>278</v>
      </c>
      <c r="B66" s="49">
        <v>176450</v>
      </c>
      <c r="C66" s="13" t="s">
        <v>43</v>
      </c>
      <c r="D66" s="14">
        <v>5427.11</v>
      </c>
      <c r="E66" s="14"/>
      <c r="F66" s="15">
        <f t="shared" si="0"/>
        <v>93670.540000009452</v>
      </c>
      <c r="G66" s="16" t="s">
        <v>49</v>
      </c>
      <c r="H66" s="17" t="s">
        <v>75</v>
      </c>
      <c r="I66" s="49">
        <v>170</v>
      </c>
      <c r="J66" s="70" t="s">
        <v>267</v>
      </c>
    </row>
    <row r="67" spans="1:10" x14ac:dyDescent="0.25">
      <c r="A67" s="69" t="s">
        <v>278</v>
      </c>
      <c r="B67" s="49">
        <v>152428</v>
      </c>
      <c r="C67" s="13" t="s">
        <v>43</v>
      </c>
      <c r="D67" s="14">
        <v>3224.13</v>
      </c>
      <c r="E67" s="14"/>
      <c r="F67" s="15">
        <f t="shared" si="0"/>
        <v>90446.410000009448</v>
      </c>
      <c r="G67" s="16" t="s">
        <v>49</v>
      </c>
      <c r="H67" s="17" t="s">
        <v>283</v>
      </c>
      <c r="I67" s="49">
        <v>15</v>
      </c>
      <c r="J67" s="70" t="s">
        <v>275</v>
      </c>
    </row>
    <row r="68" spans="1:10" x14ac:dyDescent="0.25">
      <c r="A68" s="69" t="s">
        <v>278</v>
      </c>
      <c r="B68" s="49">
        <v>144099</v>
      </c>
      <c r="C68" s="13" t="s">
        <v>43</v>
      </c>
      <c r="D68" s="14">
        <v>37615.08</v>
      </c>
      <c r="E68" s="14"/>
      <c r="F68" s="15">
        <f t="shared" si="0"/>
        <v>52831.330000009446</v>
      </c>
      <c r="G68" s="16" t="s">
        <v>70</v>
      </c>
      <c r="H68" s="17" t="s">
        <v>71</v>
      </c>
      <c r="I68" s="49">
        <v>43380</v>
      </c>
      <c r="J68" s="70" t="s">
        <v>258</v>
      </c>
    </row>
    <row r="69" spans="1:10" x14ac:dyDescent="0.25">
      <c r="A69" s="69" t="s">
        <v>278</v>
      </c>
      <c r="B69" s="49">
        <v>147735</v>
      </c>
      <c r="C69" s="13" t="s">
        <v>43</v>
      </c>
      <c r="D69" s="14">
        <v>5781.78</v>
      </c>
      <c r="E69" s="14"/>
      <c r="F69" s="15">
        <f t="shared" si="0"/>
        <v>47049.550000009447</v>
      </c>
      <c r="G69" s="16" t="s">
        <v>49</v>
      </c>
      <c r="H69" s="17" t="s">
        <v>179</v>
      </c>
      <c r="I69" s="49">
        <v>14</v>
      </c>
      <c r="J69" s="70" t="s">
        <v>267</v>
      </c>
    </row>
    <row r="70" spans="1:10" x14ac:dyDescent="0.25">
      <c r="A70" s="69" t="s">
        <v>278</v>
      </c>
      <c r="B70" s="49">
        <v>153441</v>
      </c>
      <c r="C70" s="13" t="s">
        <v>43</v>
      </c>
      <c r="D70" s="14">
        <v>1246.25</v>
      </c>
      <c r="E70" s="14"/>
      <c r="F70" s="15">
        <f t="shared" si="0"/>
        <v>45803.300000009447</v>
      </c>
      <c r="G70" s="16" t="s">
        <v>49</v>
      </c>
      <c r="H70" s="17" t="s">
        <v>242</v>
      </c>
      <c r="I70" s="49">
        <v>82</v>
      </c>
      <c r="J70" s="70" t="s">
        <v>275</v>
      </c>
    </row>
    <row r="71" spans="1:10" x14ac:dyDescent="0.25">
      <c r="A71" s="69" t="s">
        <v>278</v>
      </c>
      <c r="B71" s="49">
        <v>144838</v>
      </c>
      <c r="C71" s="13" t="s">
        <v>43</v>
      </c>
      <c r="D71" s="14">
        <v>9683.94</v>
      </c>
      <c r="E71" s="14"/>
      <c r="F71" s="15">
        <f t="shared" si="0"/>
        <v>36119.360000009445</v>
      </c>
      <c r="G71" s="16" t="s">
        <v>49</v>
      </c>
      <c r="H71" s="17" t="s">
        <v>241</v>
      </c>
      <c r="I71" s="49">
        <v>14</v>
      </c>
      <c r="J71" s="70" t="s">
        <v>267</v>
      </c>
    </row>
    <row r="72" spans="1:10" x14ac:dyDescent="0.25">
      <c r="A72" s="69" t="s">
        <v>278</v>
      </c>
      <c r="B72" s="49">
        <v>148496</v>
      </c>
      <c r="C72" s="13" t="s">
        <v>43</v>
      </c>
      <c r="D72" s="14">
        <v>509.19</v>
      </c>
      <c r="E72" s="14"/>
      <c r="F72" s="15">
        <f t="shared" si="0"/>
        <v>35610.170000009442</v>
      </c>
      <c r="G72" s="16" t="s">
        <v>49</v>
      </c>
      <c r="H72" s="17" t="s">
        <v>210</v>
      </c>
      <c r="I72" s="49">
        <v>80</v>
      </c>
      <c r="J72" s="70" t="s">
        <v>263</v>
      </c>
    </row>
    <row r="73" spans="1:10" x14ac:dyDescent="0.25">
      <c r="A73" s="69" t="s">
        <v>278</v>
      </c>
      <c r="B73" s="49">
        <v>150816</v>
      </c>
      <c r="C73" s="13" t="s">
        <v>43</v>
      </c>
      <c r="D73" s="14">
        <v>3310.14</v>
      </c>
      <c r="E73" s="14"/>
      <c r="F73" s="15">
        <f t="shared" si="0"/>
        <v>32300.030000009443</v>
      </c>
      <c r="G73" s="16" t="s">
        <v>49</v>
      </c>
      <c r="H73" s="17" t="s">
        <v>211</v>
      </c>
      <c r="I73" s="49">
        <v>54</v>
      </c>
      <c r="J73" s="70" t="s">
        <v>267</v>
      </c>
    </row>
    <row r="74" spans="1:10" x14ac:dyDescent="0.25">
      <c r="A74" s="69" t="s">
        <v>278</v>
      </c>
      <c r="B74" s="49">
        <v>151785</v>
      </c>
      <c r="C74" s="13" t="s">
        <v>43</v>
      </c>
      <c r="D74" s="14">
        <v>15756.92</v>
      </c>
      <c r="E74" s="14"/>
      <c r="F74" s="15">
        <f t="shared" ref="F74:F137" si="1">F73-D74+E74</f>
        <v>16543.110000009445</v>
      </c>
      <c r="G74" s="16" t="s">
        <v>49</v>
      </c>
      <c r="H74" s="17" t="s">
        <v>166</v>
      </c>
      <c r="I74" s="49">
        <v>19</v>
      </c>
      <c r="J74" s="70" t="s">
        <v>267</v>
      </c>
    </row>
    <row r="75" spans="1:10" x14ac:dyDescent="0.25">
      <c r="A75" s="69" t="s">
        <v>278</v>
      </c>
      <c r="B75" s="49">
        <v>150605</v>
      </c>
      <c r="C75" s="13" t="s">
        <v>43</v>
      </c>
      <c r="D75" s="14">
        <v>1233.28</v>
      </c>
      <c r="E75" s="14"/>
      <c r="F75" s="15">
        <f t="shared" si="1"/>
        <v>15309.830000009444</v>
      </c>
      <c r="G75" s="16" t="s">
        <v>49</v>
      </c>
      <c r="H75" s="17" t="s">
        <v>172</v>
      </c>
      <c r="I75" s="49">
        <v>38</v>
      </c>
      <c r="J75" s="70" t="s">
        <v>263</v>
      </c>
    </row>
    <row r="76" spans="1:10" x14ac:dyDescent="0.25">
      <c r="A76" s="69" t="s">
        <v>278</v>
      </c>
      <c r="B76" s="49">
        <v>176085</v>
      </c>
      <c r="C76" s="13" t="s">
        <v>43</v>
      </c>
      <c r="D76" s="14">
        <v>8883.11</v>
      </c>
      <c r="E76" s="14"/>
      <c r="F76" s="15">
        <f t="shared" si="1"/>
        <v>6426.7200000094435</v>
      </c>
      <c r="G76" s="16" t="s">
        <v>49</v>
      </c>
      <c r="H76" s="17" t="s">
        <v>87</v>
      </c>
      <c r="I76" s="49">
        <v>36</v>
      </c>
      <c r="J76" s="70" t="s">
        <v>267</v>
      </c>
    </row>
    <row r="77" spans="1:10" x14ac:dyDescent="0.25">
      <c r="A77" s="69" t="s">
        <v>278</v>
      </c>
      <c r="B77" s="49">
        <v>152913</v>
      </c>
      <c r="C77" s="13" t="s">
        <v>43</v>
      </c>
      <c r="D77" s="14">
        <v>2869.5</v>
      </c>
      <c r="E77" s="14"/>
      <c r="F77" s="15">
        <f t="shared" si="1"/>
        <v>3557.2200000094435</v>
      </c>
      <c r="G77" s="16" t="s">
        <v>49</v>
      </c>
      <c r="H77" s="17" t="s">
        <v>284</v>
      </c>
      <c r="I77" s="49">
        <v>2</v>
      </c>
      <c r="J77" s="70" t="s">
        <v>275</v>
      </c>
    </row>
    <row r="78" spans="1:10" x14ac:dyDescent="0.25">
      <c r="A78" s="69" t="s">
        <v>278</v>
      </c>
      <c r="B78" s="49">
        <v>154813</v>
      </c>
      <c r="C78" s="13" t="s">
        <v>43</v>
      </c>
      <c r="D78" s="14">
        <v>3557.22</v>
      </c>
      <c r="E78" s="14"/>
      <c r="F78" s="15">
        <f t="shared" si="1"/>
        <v>9.4437382358592004E-9</v>
      </c>
      <c r="G78" s="16" t="s">
        <v>49</v>
      </c>
      <c r="H78" s="17" t="s">
        <v>66</v>
      </c>
      <c r="I78" s="49">
        <v>25</v>
      </c>
      <c r="J78" s="70" t="s">
        <v>263</v>
      </c>
    </row>
    <row r="79" spans="1:10" x14ac:dyDescent="0.25">
      <c r="A79" s="69" t="s">
        <v>285</v>
      </c>
      <c r="B79" s="49">
        <v>111517</v>
      </c>
      <c r="C79" s="13" t="s">
        <v>58</v>
      </c>
      <c r="D79" s="14">
        <v>22000</v>
      </c>
      <c r="E79" s="14"/>
      <c r="F79" s="15">
        <f t="shared" si="1"/>
        <v>-21999.999999990556</v>
      </c>
      <c r="G79" s="16" t="s">
        <v>133</v>
      </c>
      <c r="H79" s="17"/>
      <c r="I79" s="49"/>
      <c r="J79" s="70"/>
    </row>
    <row r="80" spans="1:10" x14ac:dyDescent="0.25">
      <c r="A80" s="69" t="s">
        <v>285</v>
      </c>
      <c r="B80" s="49">
        <v>369318</v>
      </c>
      <c r="C80" s="13" t="s">
        <v>14</v>
      </c>
      <c r="D80" s="14">
        <v>6415.43</v>
      </c>
      <c r="E80" s="14"/>
      <c r="F80" s="15">
        <f t="shared" si="1"/>
        <v>-28415.429999990556</v>
      </c>
      <c r="G80" s="16" t="s">
        <v>160</v>
      </c>
      <c r="H80" s="17" t="s">
        <v>286</v>
      </c>
      <c r="I80" s="49" t="s">
        <v>287</v>
      </c>
      <c r="J80" s="70" t="s">
        <v>278</v>
      </c>
    </row>
    <row r="81" spans="1:10" x14ac:dyDescent="0.25">
      <c r="A81" s="69" t="s">
        <v>285</v>
      </c>
      <c r="B81" s="49">
        <v>363827</v>
      </c>
      <c r="C81" s="13" t="s">
        <v>42</v>
      </c>
      <c r="D81" s="14"/>
      <c r="E81" s="14">
        <v>47000</v>
      </c>
      <c r="F81" s="15">
        <f t="shared" si="1"/>
        <v>18584.570000009444</v>
      </c>
      <c r="G81" s="16" t="s">
        <v>28</v>
      </c>
      <c r="H81" s="17"/>
      <c r="I81" s="49"/>
      <c r="J81" s="70"/>
    </row>
    <row r="82" spans="1:10" x14ac:dyDescent="0.25">
      <c r="A82" s="69" t="s">
        <v>285</v>
      </c>
      <c r="B82" s="49">
        <v>358845</v>
      </c>
      <c r="C82" s="13" t="s">
        <v>39</v>
      </c>
      <c r="D82" s="14">
        <v>774.26</v>
      </c>
      <c r="E82" s="14"/>
      <c r="F82" s="15">
        <f t="shared" si="1"/>
        <v>17810.310000009446</v>
      </c>
      <c r="G82" s="16" t="s">
        <v>41</v>
      </c>
      <c r="H82" s="17" t="s">
        <v>110</v>
      </c>
      <c r="I82" s="49">
        <v>334976</v>
      </c>
      <c r="J82" s="70" t="s">
        <v>193</v>
      </c>
    </row>
    <row r="83" spans="1:10" x14ac:dyDescent="0.25">
      <c r="A83" s="69" t="s">
        <v>285</v>
      </c>
      <c r="B83" s="49">
        <v>111515</v>
      </c>
      <c r="C83" s="13" t="s">
        <v>158</v>
      </c>
      <c r="D83" s="14">
        <v>1160</v>
      </c>
      <c r="E83" s="14"/>
      <c r="F83" s="15">
        <f t="shared" si="1"/>
        <v>16650.310000009446</v>
      </c>
      <c r="G83" s="16" t="s">
        <v>41</v>
      </c>
      <c r="H83" s="17" t="s">
        <v>288</v>
      </c>
      <c r="I83" s="49">
        <v>458</v>
      </c>
      <c r="J83" s="70" t="s">
        <v>248</v>
      </c>
    </row>
    <row r="84" spans="1:10" x14ac:dyDescent="0.25">
      <c r="A84" s="69" t="s">
        <v>285</v>
      </c>
      <c r="B84" s="49">
        <v>358340</v>
      </c>
      <c r="C84" s="13" t="s">
        <v>39</v>
      </c>
      <c r="D84" s="14">
        <v>379</v>
      </c>
      <c r="E84" s="14"/>
      <c r="F84" s="15">
        <f t="shared" si="1"/>
        <v>16271.310000009446</v>
      </c>
      <c r="G84" s="16" t="s">
        <v>125</v>
      </c>
      <c r="H84" s="17" t="s">
        <v>289</v>
      </c>
      <c r="I84" s="49">
        <v>17204</v>
      </c>
      <c r="J84" s="70" t="s">
        <v>250</v>
      </c>
    </row>
    <row r="85" spans="1:10" x14ac:dyDescent="0.25">
      <c r="A85" s="69" t="s">
        <v>285</v>
      </c>
      <c r="B85" s="49">
        <v>132281</v>
      </c>
      <c r="C85" s="13" t="s">
        <v>43</v>
      </c>
      <c r="D85" s="14">
        <v>1462.67</v>
      </c>
      <c r="E85" s="14"/>
      <c r="F85" s="15">
        <f t="shared" si="1"/>
        <v>14808.640000009445</v>
      </c>
      <c r="G85" s="16" t="s">
        <v>49</v>
      </c>
      <c r="H85" s="17" t="s">
        <v>205</v>
      </c>
      <c r="I85" s="49">
        <v>53</v>
      </c>
      <c r="J85" s="70" t="s">
        <v>263</v>
      </c>
    </row>
    <row r="86" spans="1:10" x14ac:dyDescent="0.25">
      <c r="A86" s="69" t="s">
        <v>285</v>
      </c>
      <c r="B86" s="49">
        <v>132738</v>
      </c>
      <c r="C86" s="13" t="s">
        <v>43</v>
      </c>
      <c r="D86" s="14">
        <v>2576.7199999999998</v>
      </c>
      <c r="E86" s="14"/>
      <c r="F86" s="15">
        <f t="shared" si="1"/>
        <v>12231.920000009446</v>
      </c>
      <c r="G86" s="16" t="s">
        <v>49</v>
      </c>
      <c r="H86" s="17" t="s">
        <v>169</v>
      </c>
      <c r="I86" s="49">
        <v>7</v>
      </c>
      <c r="J86" s="70" t="s">
        <v>263</v>
      </c>
    </row>
    <row r="87" spans="1:10" x14ac:dyDescent="0.25">
      <c r="A87" s="69" t="s">
        <v>285</v>
      </c>
      <c r="B87" s="49">
        <v>132450</v>
      </c>
      <c r="C87" s="13" t="s">
        <v>43</v>
      </c>
      <c r="D87" s="14">
        <v>10808.67</v>
      </c>
      <c r="E87" s="14"/>
      <c r="F87" s="15">
        <f t="shared" si="1"/>
        <v>1423.250000009446</v>
      </c>
      <c r="G87" s="16" t="s">
        <v>49</v>
      </c>
      <c r="H87" s="17" t="s">
        <v>53</v>
      </c>
      <c r="I87" s="49">
        <v>63</v>
      </c>
      <c r="J87" s="70" t="s">
        <v>263</v>
      </c>
    </row>
    <row r="88" spans="1:10" x14ac:dyDescent="0.25">
      <c r="A88" s="69" t="s">
        <v>285</v>
      </c>
      <c r="B88" s="49">
        <v>132886</v>
      </c>
      <c r="C88" s="13" t="s">
        <v>43</v>
      </c>
      <c r="D88" s="14">
        <v>1235.47</v>
      </c>
      <c r="E88" s="14"/>
      <c r="F88" s="15">
        <f t="shared" si="1"/>
        <v>187.78000000944598</v>
      </c>
      <c r="G88" s="16" t="s">
        <v>49</v>
      </c>
      <c r="H88" s="17" t="s">
        <v>290</v>
      </c>
      <c r="I88" s="49">
        <v>1</v>
      </c>
      <c r="J88" s="70" t="s">
        <v>267</v>
      </c>
    </row>
    <row r="89" spans="1:10" x14ac:dyDescent="0.25">
      <c r="A89" s="69" t="s">
        <v>291</v>
      </c>
      <c r="B89" s="49">
        <v>727220</v>
      </c>
      <c r="C89" s="13" t="s">
        <v>292</v>
      </c>
      <c r="D89" s="14"/>
      <c r="E89" s="14">
        <v>4291.45</v>
      </c>
      <c r="F89" s="15">
        <f t="shared" si="1"/>
        <v>4479.2300000094456</v>
      </c>
      <c r="G89" s="16" t="s">
        <v>28</v>
      </c>
      <c r="H89" s="17"/>
      <c r="I89" s="49"/>
      <c r="J89" s="70"/>
    </row>
    <row r="90" spans="1:10" x14ac:dyDescent="0.25">
      <c r="A90" s="69" t="s">
        <v>291</v>
      </c>
      <c r="B90" s="49">
        <v>120279</v>
      </c>
      <c r="C90" s="13" t="s">
        <v>43</v>
      </c>
      <c r="D90" s="14">
        <v>1223.8900000000001</v>
      </c>
      <c r="E90" s="14"/>
      <c r="F90" s="15">
        <f t="shared" si="1"/>
        <v>3255.3400000094452</v>
      </c>
      <c r="G90" s="16" t="s">
        <v>49</v>
      </c>
      <c r="H90" s="17" t="s">
        <v>293</v>
      </c>
      <c r="I90" s="49">
        <v>48</v>
      </c>
      <c r="J90" s="70" t="s">
        <v>285</v>
      </c>
    </row>
    <row r="91" spans="1:10" x14ac:dyDescent="0.25">
      <c r="A91" s="69" t="s">
        <v>291</v>
      </c>
      <c r="B91" s="49">
        <v>120774</v>
      </c>
      <c r="C91" s="13" t="s">
        <v>43</v>
      </c>
      <c r="D91" s="14">
        <v>838.82</v>
      </c>
      <c r="E91" s="14"/>
      <c r="F91" s="15">
        <f t="shared" si="1"/>
        <v>2416.5200000094451</v>
      </c>
      <c r="G91" s="16" t="s">
        <v>45</v>
      </c>
      <c r="H91" s="17" t="s">
        <v>46</v>
      </c>
      <c r="I91" s="49">
        <v>14</v>
      </c>
      <c r="J91" s="70" t="s">
        <v>225</v>
      </c>
    </row>
    <row r="92" spans="1:10" x14ac:dyDescent="0.25">
      <c r="A92" s="69" t="s">
        <v>291</v>
      </c>
      <c r="B92" s="49">
        <v>326418</v>
      </c>
      <c r="C92" s="13" t="s">
        <v>39</v>
      </c>
      <c r="D92" s="14">
        <v>2416.52</v>
      </c>
      <c r="E92" s="14"/>
      <c r="F92" s="15">
        <f t="shared" si="1"/>
        <v>9.4451024779118598E-9</v>
      </c>
      <c r="G92" s="16" t="s">
        <v>41</v>
      </c>
      <c r="H92" s="17" t="s">
        <v>247</v>
      </c>
      <c r="I92" s="49">
        <v>394393</v>
      </c>
      <c r="J92" s="70" t="s">
        <v>192</v>
      </c>
    </row>
    <row r="93" spans="1:10" x14ac:dyDescent="0.25">
      <c r="A93" s="69" t="s">
        <v>294</v>
      </c>
      <c r="B93" s="49">
        <v>491657</v>
      </c>
      <c r="C93" s="13" t="s">
        <v>39</v>
      </c>
      <c r="D93" s="14">
        <v>61.6</v>
      </c>
      <c r="E93" s="14"/>
      <c r="F93" s="15">
        <f t="shared" si="1"/>
        <v>-61.599999990554899</v>
      </c>
      <c r="G93" s="16" t="s">
        <v>55</v>
      </c>
      <c r="H93" s="17" t="s">
        <v>295</v>
      </c>
      <c r="I93" s="49">
        <v>5657</v>
      </c>
      <c r="J93" s="70" t="s">
        <v>239</v>
      </c>
    </row>
    <row r="94" spans="1:10" x14ac:dyDescent="0.25">
      <c r="A94" s="69" t="s">
        <v>294</v>
      </c>
      <c r="B94" s="49">
        <v>727220</v>
      </c>
      <c r="C94" s="13" t="s">
        <v>292</v>
      </c>
      <c r="D94" s="14"/>
      <c r="E94" s="14">
        <v>37458.85</v>
      </c>
      <c r="F94" s="15">
        <f t="shared" si="1"/>
        <v>37397.250000009444</v>
      </c>
      <c r="G94" s="16" t="s">
        <v>28</v>
      </c>
      <c r="H94" s="17"/>
      <c r="I94" s="49"/>
      <c r="J94" s="70"/>
    </row>
    <row r="95" spans="1:10" x14ac:dyDescent="0.25">
      <c r="A95" s="69" t="s">
        <v>294</v>
      </c>
      <c r="B95" s="49">
        <v>499878</v>
      </c>
      <c r="C95" s="13" t="s">
        <v>39</v>
      </c>
      <c r="D95" s="14">
        <v>76.8</v>
      </c>
      <c r="E95" s="14"/>
      <c r="F95" s="15">
        <f t="shared" si="1"/>
        <v>37320.450000009441</v>
      </c>
      <c r="G95" s="16" t="s">
        <v>41</v>
      </c>
      <c r="H95" s="17" t="s">
        <v>197</v>
      </c>
      <c r="I95" s="49">
        <v>36337</v>
      </c>
      <c r="J95" s="70" t="s">
        <v>248</v>
      </c>
    </row>
    <row r="96" spans="1:10" x14ac:dyDescent="0.25">
      <c r="A96" s="69" t="s">
        <v>294</v>
      </c>
      <c r="B96" s="49">
        <v>488545</v>
      </c>
      <c r="C96" s="13" t="s">
        <v>39</v>
      </c>
      <c r="D96" s="14">
        <v>2857.4</v>
      </c>
      <c r="E96" s="14"/>
      <c r="F96" s="15">
        <f t="shared" si="1"/>
        <v>34463.05000000944</v>
      </c>
      <c r="G96" s="16" t="s">
        <v>41</v>
      </c>
      <c r="H96" s="17" t="s">
        <v>47</v>
      </c>
      <c r="I96" s="49">
        <v>144606</v>
      </c>
      <c r="J96" s="70" t="s">
        <v>212</v>
      </c>
    </row>
    <row r="97" spans="1:10" x14ac:dyDescent="0.25">
      <c r="A97" s="69" t="s">
        <v>294</v>
      </c>
      <c r="B97" s="49">
        <v>493592</v>
      </c>
      <c r="C97" s="13" t="s">
        <v>39</v>
      </c>
      <c r="D97" s="14">
        <v>1638.62</v>
      </c>
      <c r="E97" s="14"/>
      <c r="F97" s="15">
        <f t="shared" si="1"/>
        <v>32824.430000009437</v>
      </c>
      <c r="G97" s="16" t="s">
        <v>81</v>
      </c>
      <c r="H97" s="17" t="s">
        <v>246</v>
      </c>
      <c r="I97" s="49">
        <v>119417</v>
      </c>
      <c r="J97" s="70" t="s">
        <v>249</v>
      </c>
    </row>
    <row r="98" spans="1:10" x14ac:dyDescent="0.25">
      <c r="A98" s="69" t="s">
        <v>294</v>
      </c>
      <c r="B98" s="49">
        <v>490078</v>
      </c>
      <c r="C98" s="13" t="s">
        <v>39</v>
      </c>
      <c r="D98" s="14">
        <v>2927.6</v>
      </c>
      <c r="E98" s="14"/>
      <c r="F98" s="15">
        <f t="shared" si="1"/>
        <v>29896.830000009439</v>
      </c>
      <c r="G98" s="16" t="s">
        <v>41</v>
      </c>
      <c r="H98" s="17" t="s">
        <v>254</v>
      </c>
      <c r="I98" s="49">
        <v>94</v>
      </c>
      <c r="J98" s="70" t="s">
        <v>219</v>
      </c>
    </row>
    <row r="99" spans="1:10" x14ac:dyDescent="0.25">
      <c r="A99" s="69" t="s">
        <v>294</v>
      </c>
      <c r="B99" s="49">
        <v>506303</v>
      </c>
      <c r="C99" s="13" t="s">
        <v>39</v>
      </c>
      <c r="D99" s="14">
        <v>600</v>
      </c>
      <c r="E99" s="14"/>
      <c r="F99" s="15">
        <f t="shared" si="1"/>
        <v>29296.830000009439</v>
      </c>
      <c r="G99" s="16" t="s">
        <v>48</v>
      </c>
      <c r="H99" s="17" t="s">
        <v>80</v>
      </c>
      <c r="I99" s="49">
        <v>6773</v>
      </c>
      <c r="J99" s="70" t="s">
        <v>257</v>
      </c>
    </row>
    <row r="100" spans="1:10" x14ac:dyDescent="0.25">
      <c r="A100" s="69" t="s">
        <v>294</v>
      </c>
      <c r="B100" s="49">
        <v>507601</v>
      </c>
      <c r="C100" s="13" t="s">
        <v>39</v>
      </c>
      <c r="D100" s="14">
        <v>435.3</v>
      </c>
      <c r="E100" s="14"/>
      <c r="F100" s="15">
        <f t="shared" si="1"/>
        <v>28861.530000009439</v>
      </c>
      <c r="G100" s="16" t="s">
        <v>60</v>
      </c>
      <c r="H100" s="17" t="s">
        <v>201</v>
      </c>
      <c r="I100" s="49">
        <v>4012</v>
      </c>
      <c r="J100" s="70" t="s">
        <v>239</v>
      </c>
    </row>
    <row r="101" spans="1:10" x14ac:dyDescent="0.25">
      <c r="A101" s="69" t="s">
        <v>294</v>
      </c>
      <c r="B101" s="49">
        <v>502147</v>
      </c>
      <c r="C101" s="13" t="s">
        <v>39</v>
      </c>
      <c r="D101" s="14">
        <v>1352.32</v>
      </c>
      <c r="E101" s="14"/>
      <c r="F101" s="15">
        <f t="shared" si="1"/>
        <v>27509.21000000944</v>
      </c>
      <c r="G101" s="16" t="s">
        <v>41</v>
      </c>
      <c r="H101" s="17" t="s">
        <v>196</v>
      </c>
      <c r="I101" s="49">
        <v>39039</v>
      </c>
      <c r="J101" s="70" t="s">
        <v>248</v>
      </c>
    </row>
    <row r="102" spans="1:10" x14ac:dyDescent="0.25">
      <c r="A102" s="69" t="s">
        <v>294</v>
      </c>
      <c r="B102" s="49">
        <v>492918</v>
      </c>
      <c r="C102" s="13" t="s">
        <v>39</v>
      </c>
      <c r="D102" s="14">
        <v>12422.36</v>
      </c>
      <c r="E102" s="14"/>
      <c r="F102" s="15">
        <f t="shared" si="1"/>
        <v>15086.850000009439</v>
      </c>
      <c r="G102" s="16" t="s">
        <v>61</v>
      </c>
      <c r="H102" s="17" t="s">
        <v>62</v>
      </c>
      <c r="I102" s="49">
        <v>20066</v>
      </c>
      <c r="J102" s="70" t="s">
        <v>237</v>
      </c>
    </row>
    <row r="103" spans="1:10" x14ac:dyDescent="0.25">
      <c r="A103" s="69" t="s">
        <v>294</v>
      </c>
      <c r="B103" s="49">
        <v>131516</v>
      </c>
      <c r="C103" s="13" t="s">
        <v>43</v>
      </c>
      <c r="D103" s="14">
        <v>550.83000000000004</v>
      </c>
      <c r="E103" s="14"/>
      <c r="F103" s="15">
        <f t="shared" si="1"/>
        <v>14536.020000009439</v>
      </c>
      <c r="G103" s="16" t="s">
        <v>49</v>
      </c>
      <c r="H103" s="17" t="s">
        <v>245</v>
      </c>
      <c r="I103" s="49">
        <v>13</v>
      </c>
      <c r="J103" s="70" t="s">
        <v>291</v>
      </c>
    </row>
    <row r="104" spans="1:10" x14ac:dyDescent="0.25">
      <c r="A104" s="69" t="s">
        <v>294</v>
      </c>
      <c r="B104" s="49">
        <v>491098</v>
      </c>
      <c r="C104" s="13" t="s">
        <v>39</v>
      </c>
      <c r="D104" s="14">
        <v>2784.52</v>
      </c>
      <c r="E104" s="14"/>
      <c r="F104" s="15">
        <f t="shared" si="1"/>
        <v>11751.500000009439</v>
      </c>
      <c r="G104" s="16" t="s">
        <v>41</v>
      </c>
      <c r="H104" s="17" t="s">
        <v>162</v>
      </c>
      <c r="I104" s="49">
        <v>186474</v>
      </c>
      <c r="J104" s="70" t="s">
        <v>221</v>
      </c>
    </row>
    <row r="105" spans="1:10" x14ac:dyDescent="0.25">
      <c r="A105" s="69" t="s">
        <v>294</v>
      </c>
      <c r="B105" s="49">
        <v>501615</v>
      </c>
      <c r="C105" s="13" t="s">
        <v>39</v>
      </c>
      <c r="D105" s="14">
        <v>523.37</v>
      </c>
      <c r="E105" s="14"/>
      <c r="F105" s="15">
        <f t="shared" si="1"/>
        <v>11228.130000009438</v>
      </c>
      <c r="G105" s="16" t="s">
        <v>41</v>
      </c>
      <c r="H105" s="17" t="s">
        <v>191</v>
      </c>
      <c r="I105" s="49">
        <v>105729</v>
      </c>
      <c r="J105" s="70" t="s">
        <v>248</v>
      </c>
    </row>
    <row r="106" spans="1:10" x14ac:dyDescent="0.25">
      <c r="A106" s="69" t="s">
        <v>294</v>
      </c>
      <c r="B106" s="49">
        <v>494791</v>
      </c>
      <c r="C106" s="13" t="s">
        <v>39</v>
      </c>
      <c r="D106" s="14">
        <v>532.24</v>
      </c>
      <c r="E106" s="14"/>
      <c r="F106" s="15">
        <f t="shared" si="1"/>
        <v>10695.890000009438</v>
      </c>
      <c r="G106" s="16" t="s">
        <v>41</v>
      </c>
      <c r="H106" s="17" t="s">
        <v>164</v>
      </c>
      <c r="I106" s="49">
        <v>385692</v>
      </c>
      <c r="J106" s="70" t="s">
        <v>248</v>
      </c>
    </row>
    <row r="107" spans="1:10" x14ac:dyDescent="0.25">
      <c r="A107" s="69" t="s">
        <v>294</v>
      </c>
      <c r="B107" s="49">
        <v>498645</v>
      </c>
      <c r="C107" s="13" t="s">
        <v>39</v>
      </c>
      <c r="D107" s="14">
        <v>330</v>
      </c>
      <c r="E107" s="14"/>
      <c r="F107" s="15">
        <f t="shared" si="1"/>
        <v>10365.890000009438</v>
      </c>
      <c r="G107" s="16" t="s">
        <v>41</v>
      </c>
      <c r="H107" s="17" t="s">
        <v>296</v>
      </c>
      <c r="I107" s="49">
        <v>32850</v>
      </c>
      <c r="J107" s="70" t="s">
        <v>248</v>
      </c>
    </row>
    <row r="108" spans="1:10" x14ac:dyDescent="0.25">
      <c r="A108" s="69" t="s">
        <v>294</v>
      </c>
      <c r="B108" s="49">
        <v>503495</v>
      </c>
      <c r="C108" s="13" t="s">
        <v>39</v>
      </c>
      <c r="D108" s="14">
        <v>334.07</v>
      </c>
      <c r="E108" s="14"/>
      <c r="F108" s="15">
        <f t="shared" si="1"/>
        <v>10031.820000009438</v>
      </c>
      <c r="G108" s="16" t="s">
        <v>82</v>
      </c>
      <c r="H108" s="17" t="s">
        <v>163</v>
      </c>
      <c r="I108" s="49">
        <v>1345205</v>
      </c>
      <c r="J108" s="70" t="s">
        <v>258</v>
      </c>
    </row>
    <row r="109" spans="1:10" x14ac:dyDescent="0.25">
      <c r="A109" s="69" t="s">
        <v>294</v>
      </c>
      <c r="B109" s="49">
        <v>487997</v>
      </c>
      <c r="C109" s="13" t="s">
        <v>39</v>
      </c>
      <c r="D109" s="14">
        <v>67.599999999999994</v>
      </c>
      <c r="E109" s="14"/>
      <c r="F109" s="15">
        <f t="shared" si="1"/>
        <v>9964.2200000094381</v>
      </c>
      <c r="G109" s="16" t="s">
        <v>41</v>
      </c>
      <c r="H109" s="17" t="s">
        <v>297</v>
      </c>
      <c r="I109" s="49">
        <v>13957</v>
      </c>
      <c r="J109" s="70" t="s">
        <v>250</v>
      </c>
    </row>
    <row r="110" spans="1:10" x14ac:dyDescent="0.25">
      <c r="A110" s="69" t="s">
        <v>294</v>
      </c>
      <c r="B110" s="49">
        <v>504230</v>
      </c>
      <c r="C110" s="13" t="s">
        <v>39</v>
      </c>
      <c r="D110" s="14">
        <v>1417.5</v>
      </c>
      <c r="E110" s="14"/>
      <c r="F110" s="15">
        <f t="shared" si="1"/>
        <v>8546.7200000094381</v>
      </c>
      <c r="G110" s="16" t="s">
        <v>48</v>
      </c>
      <c r="H110" s="17" t="s">
        <v>91</v>
      </c>
      <c r="I110" s="49">
        <v>29637</v>
      </c>
      <c r="J110" s="70" t="s">
        <v>232</v>
      </c>
    </row>
    <row r="111" spans="1:10" x14ac:dyDescent="0.25">
      <c r="A111" s="69" t="s">
        <v>294</v>
      </c>
      <c r="B111" s="49">
        <v>492267</v>
      </c>
      <c r="C111" s="13" t="s">
        <v>39</v>
      </c>
      <c r="D111" s="14">
        <v>466.2</v>
      </c>
      <c r="E111" s="14"/>
      <c r="F111" s="15">
        <f t="shared" si="1"/>
        <v>8080.5200000094383</v>
      </c>
      <c r="G111" s="16" t="s">
        <v>74</v>
      </c>
      <c r="H111" s="17" t="s">
        <v>188</v>
      </c>
      <c r="I111" s="49">
        <v>518500</v>
      </c>
      <c r="J111" s="70" t="s">
        <v>298</v>
      </c>
    </row>
    <row r="112" spans="1:10" x14ac:dyDescent="0.25">
      <c r="A112" s="69" t="s">
        <v>294</v>
      </c>
      <c r="B112" s="49">
        <v>500452</v>
      </c>
      <c r="C112" s="13" t="s">
        <v>39</v>
      </c>
      <c r="D112" s="14">
        <v>1168</v>
      </c>
      <c r="E112" s="14"/>
      <c r="F112" s="15">
        <f t="shared" si="1"/>
        <v>6912.5200000094383</v>
      </c>
      <c r="G112" s="16" t="s">
        <v>41</v>
      </c>
      <c r="H112" s="17" t="s">
        <v>299</v>
      </c>
      <c r="I112" s="49">
        <v>803359</v>
      </c>
      <c r="J112" s="70" t="s">
        <v>248</v>
      </c>
    </row>
    <row r="113" spans="1:10" x14ac:dyDescent="0.25">
      <c r="A113" s="69" t="s">
        <v>294</v>
      </c>
      <c r="B113" s="49">
        <v>502656</v>
      </c>
      <c r="C113" s="13" t="s">
        <v>39</v>
      </c>
      <c r="D113" s="14">
        <v>149.97999999999999</v>
      </c>
      <c r="E113" s="14"/>
      <c r="F113" s="15">
        <f t="shared" si="1"/>
        <v>6762.5400000094387</v>
      </c>
      <c r="G113" s="16" t="s">
        <v>82</v>
      </c>
      <c r="H113" s="17" t="s">
        <v>190</v>
      </c>
      <c r="I113" s="49">
        <v>1448537</v>
      </c>
      <c r="J113" s="70" t="s">
        <v>258</v>
      </c>
    </row>
    <row r="114" spans="1:10" x14ac:dyDescent="0.25">
      <c r="A114" s="69" t="s">
        <v>294</v>
      </c>
      <c r="B114" s="49">
        <v>502656</v>
      </c>
      <c r="C114" s="13" t="s">
        <v>39</v>
      </c>
      <c r="D114" s="14">
        <v>39.68</v>
      </c>
      <c r="E114" s="14"/>
      <c r="F114" s="15">
        <f t="shared" si="1"/>
        <v>6722.8600000094384</v>
      </c>
      <c r="G114" s="16" t="s">
        <v>82</v>
      </c>
      <c r="H114" s="17" t="s">
        <v>163</v>
      </c>
      <c r="I114" s="49">
        <v>1345204</v>
      </c>
      <c r="J114" s="70" t="s">
        <v>258</v>
      </c>
    </row>
    <row r="115" spans="1:10" x14ac:dyDescent="0.25">
      <c r="A115" s="69" t="s">
        <v>294</v>
      </c>
      <c r="B115" s="49">
        <v>499325</v>
      </c>
      <c r="C115" s="13" t="s">
        <v>39</v>
      </c>
      <c r="D115" s="14">
        <v>1733.64</v>
      </c>
      <c r="E115" s="14"/>
      <c r="F115" s="15">
        <f t="shared" si="1"/>
        <v>4989.2200000094381</v>
      </c>
      <c r="G115" s="16" t="s">
        <v>41</v>
      </c>
      <c r="H115" s="17" t="s">
        <v>110</v>
      </c>
      <c r="I115" s="49">
        <v>337082</v>
      </c>
      <c r="J115" s="70" t="s">
        <v>248</v>
      </c>
    </row>
    <row r="116" spans="1:10" x14ac:dyDescent="0.25">
      <c r="A116" s="69" t="s">
        <v>294</v>
      </c>
      <c r="B116" s="49">
        <v>494193</v>
      </c>
      <c r="C116" s="13" t="s">
        <v>39</v>
      </c>
      <c r="D116" s="14">
        <v>322.74</v>
      </c>
      <c r="E116" s="14"/>
      <c r="F116" s="15">
        <f t="shared" si="1"/>
        <v>4666.4800000094383</v>
      </c>
      <c r="G116" s="16" t="s">
        <v>41</v>
      </c>
      <c r="H116" s="17" t="s">
        <v>255</v>
      </c>
      <c r="I116" s="49">
        <v>1220699</v>
      </c>
      <c r="J116" s="70" t="s">
        <v>248</v>
      </c>
    </row>
    <row r="117" spans="1:10" x14ac:dyDescent="0.25">
      <c r="A117" s="69" t="s">
        <v>294</v>
      </c>
      <c r="B117" s="49">
        <v>495353</v>
      </c>
      <c r="C117" s="13" t="s">
        <v>39</v>
      </c>
      <c r="D117" s="14">
        <v>1185.44</v>
      </c>
      <c r="E117" s="14"/>
      <c r="F117" s="15">
        <f t="shared" si="1"/>
        <v>3481.0400000094382</v>
      </c>
      <c r="G117" s="16" t="s">
        <v>41</v>
      </c>
      <c r="H117" s="17" t="s">
        <v>54</v>
      </c>
      <c r="I117" s="49">
        <v>3337358</v>
      </c>
      <c r="J117" s="70" t="s">
        <v>248</v>
      </c>
    </row>
    <row r="118" spans="1:10" x14ac:dyDescent="0.25">
      <c r="A118" s="69" t="s">
        <v>294</v>
      </c>
      <c r="B118" s="49">
        <v>151132</v>
      </c>
      <c r="C118" s="13" t="s">
        <v>58</v>
      </c>
      <c r="D118" s="14">
        <v>1605.28</v>
      </c>
      <c r="E118" s="14"/>
      <c r="F118" s="15">
        <f t="shared" si="1"/>
        <v>1875.7600000094383</v>
      </c>
      <c r="G118" s="16" t="s">
        <v>49</v>
      </c>
      <c r="H118" s="17" t="s">
        <v>168</v>
      </c>
      <c r="I118" s="49">
        <v>4204</v>
      </c>
      <c r="J118" s="70" t="s">
        <v>285</v>
      </c>
    </row>
    <row r="119" spans="1:10" x14ac:dyDescent="0.25">
      <c r="A119" s="69" t="s">
        <v>294</v>
      </c>
      <c r="B119" s="49">
        <v>501054</v>
      </c>
      <c r="C119" s="13" t="s">
        <v>39</v>
      </c>
      <c r="D119" s="14">
        <v>957.52</v>
      </c>
      <c r="E119" s="14"/>
      <c r="F119" s="15">
        <f t="shared" si="1"/>
        <v>918.24000000943829</v>
      </c>
      <c r="G119" s="16" t="s">
        <v>41</v>
      </c>
      <c r="H119" s="17" t="s">
        <v>197</v>
      </c>
      <c r="I119" s="49">
        <v>358588</v>
      </c>
      <c r="J119" s="70" t="s">
        <v>248</v>
      </c>
    </row>
    <row r="120" spans="1:10" x14ac:dyDescent="0.25">
      <c r="A120" s="69" t="s">
        <v>294</v>
      </c>
      <c r="B120" s="49">
        <v>131890</v>
      </c>
      <c r="C120" s="13" t="s">
        <v>173</v>
      </c>
      <c r="D120" s="14"/>
      <c r="E120" s="14">
        <v>4567.17</v>
      </c>
      <c r="F120" s="15">
        <f t="shared" si="1"/>
        <v>5485.4100000094386</v>
      </c>
      <c r="G120" s="16" t="s">
        <v>20</v>
      </c>
      <c r="H120" s="17"/>
      <c r="I120" s="49"/>
      <c r="J120" s="70"/>
    </row>
    <row r="121" spans="1:10" x14ac:dyDescent="0.25">
      <c r="A121" s="69" t="s">
        <v>294</v>
      </c>
      <c r="B121" s="49">
        <v>131890</v>
      </c>
      <c r="C121" s="13" t="s">
        <v>43</v>
      </c>
      <c r="D121" s="14">
        <v>4567.17</v>
      </c>
      <c r="E121" s="14"/>
      <c r="F121" s="15">
        <f t="shared" si="1"/>
        <v>918.24000000943852</v>
      </c>
      <c r="G121" s="16" t="s">
        <v>111</v>
      </c>
      <c r="H121" s="17"/>
      <c r="I121" s="49"/>
      <c r="J121" s="70"/>
    </row>
    <row r="122" spans="1:10" x14ac:dyDescent="0.25">
      <c r="A122" s="69" t="s">
        <v>294</v>
      </c>
      <c r="B122" s="49">
        <v>496111</v>
      </c>
      <c r="C122" s="13" t="s">
        <v>39</v>
      </c>
      <c r="D122" s="14">
        <v>918.24</v>
      </c>
      <c r="E122" s="14"/>
      <c r="F122" s="15">
        <f t="shared" si="1"/>
        <v>9.438508641324006E-9</v>
      </c>
      <c r="G122" s="16" t="s">
        <v>41</v>
      </c>
      <c r="H122" s="17" t="s">
        <v>54</v>
      </c>
      <c r="I122" s="49">
        <v>3337649</v>
      </c>
      <c r="J122" s="70" t="s">
        <v>248</v>
      </c>
    </row>
    <row r="123" spans="1:10" x14ac:dyDescent="0.25">
      <c r="A123" s="69" t="s">
        <v>300</v>
      </c>
      <c r="B123" s="49">
        <v>727220</v>
      </c>
      <c r="C123" s="13" t="s">
        <v>292</v>
      </c>
      <c r="D123" s="14"/>
      <c r="E123" s="14">
        <v>14823.22</v>
      </c>
      <c r="F123" s="15">
        <f t="shared" si="1"/>
        <v>14823.220000009438</v>
      </c>
      <c r="G123" s="16" t="s">
        <v>28</v>
      </c>
      <c r="H123" s="17"/>
      <c r="I123" s="49"/>
      <c r="J123" s="70"/>
    </row>
    <row r="124" spans="1:10" x14ac:dyDescent="0.25">
      <c r="A124" s="69" t="s">
        <v>300</v>
      </c>
      <c r="B124" s="49">
        <v>401840</v>
      </c>
      <c r="C124" s="13" t="s">
        <v>39</v>
      </c>
      <c r="D124" s="14">
        <v>28</v>
      </c>
      <c r="E124" s="14"/>
      <c r="F124" s="15">
        <f t="shared" si="1"/>
        <v>14795.220000009438</v>
      </c>
      <c r="G124" s="16" t="s">
        <v>41</v>
      </c>
      <c r="H124" s="17" t="s">
        <v>165</v>
      </c>
      <c r="I124" s="49">
        <v>39676</v>
      </c>
      <c r="J124" s="70" t="s">
        <v>192</v>
      </c>
    </row>
    <row r="125" spans="1:10" x14ac:dyDescent="0.25">
      <c r="A125" s="69" t="s">
        <v>300</v>
      </c>
      <c r="B125" s="49">
        <v>401456</v>
      </c>
      <c r="C125" s="13" t="s">
        <v>39</v>
      </c>
      <c r="D125" s="14">
        <v>309.8</v>
      </c>
      <c r="E125" s="14"/>
      <c r="F125" s="15">
        <f t="shared" si="1"/>
        <v>14485.420000009439</v>
      </c>
      <c r="G125" s="16" t="s">
        <v>41</v>
      </c>
      <c r="H125" s="17" t="s">
        <v>165</v>
      </c>
      <c r="I125" s="49">
        <v>39675</v>
      </c>
      <c r="J125" s="70" t="s">
        <v>192</v>
      </c>
    </row>
    <row r="126" spans="1:10" x14ac:dyDescent="0.25">
      <c r="A126" s="69" t="s">
        <v>300</v>
      </c>
      <c r="B126" s="49">
        <v>401101</v>
      </c>
      <c r="C126" s="13" t="s">
        <v>39</v>
      </c>
      <c r="D126" s="14">
        <v>2138.2199999999998</v>
      </c>
      <c r="E126" s="14"/>
      <c r="F126" s="15">
        <f t="shared" si="1"/>
        <v>12347.200000009439</v>
      </c>
      <c r="G126" s="16" t="s">
        <v>41</v>
      </c>
      <c r="H126" s="17" t="s">
        <v>72</v>
      </c>
      <c r="I126" s="49">
        <v>850863</v>
      </c>
      <c r="J126" s="70" t="s">
        <v>192</v>
      </c>
    </row>
    <row r="127" spans="1:10" x14ac:dyDescent="0.25">
      <c r="A127" s="69" t="s">
        <v>300</v>
      </c>
      <c r="B127" s="49">
        <v>116871</v>
      </c>
      <c r="C127" s="13" t="s">
        <v>43</v>
      </c>
      <c r="D127" s="14">
        <v>1830.47</v>
      </c>
      <c r="E127" s="14"/>
      <c r="F127" s="15">
        <f t="shared" si="1"/>
        <v>10516.73000000944</v>
      </c>
      <c r="G127" s="16" t="s">
        <v>49</v>
      </c>
      <c r="H127" s="17" t="s">
        <v>243</v>
      </c>
      <c r="I127" s="49">
        <v>39</v>
      </c>
      <c r="J127" s="70" t="s">
        <v>294</v>
      </c>
    </row>
    <row r="128" spans="1:10" x14ac:dyDescent="0.25">
      <c r="A128" s="69" t="s">
        <v>300</v>
      </c>
      <c r="B128" s="49">
        <v>399224</v>
      </c>
      <c r="C128" s="13" t="s">
        <v>39</v>
      </c>
      <c r="D128" s="14">
        <v>1235.9000000000001</v>
      </c>
      <c r="E128" s="14"/>
      <c r="F128" s="15">
        <f t="shared" si="1"/>
        <v>9280.8300000094405</v>
      </c>
      <c r="G128" s="16" t="s">
        <v>41</v>
      </c>
      <c r="H128" s="17" t="s">
        <v>182</v>
      </c>
      <c r="I128" s="49">
        <v>165026</v>
      </c>
      <c r="J128" s="70" t="s">
        <v>249</v>
      </c>
    </row>
    <row r="129" spans="1:10" x14ac:dyDescent="0.25">
      <c r="A129" s="69" t="s">
        <v>300</v>
      </c>
      <c r="B129" s="49">
        <v>399621</v>
      </c>
      <c r="C129" s="13" t="s">
        <v>39</v>
      </c>
      <c r="D129" s="14">
        <v>4090.5</v>
      </c>
      <c r="E129" s="14"/>
      <c r="F129" s="15">
        <f t="shared" si="1"/>
        <v>5190.3300000094405</v>
      </c>
      <c r="G129" s="16" t="s">
        <v>41</v>
      </c>
      <c r="H129" s="17" t="s">
        <v>247</v>
      </c>
      <c r="I129" s="49">
        <v>401592</v>
      </c>
      <c r="J129" s="70" t="s">
        <v>249</v>
      </c>
    </row>
    <row r="130" spans="1:10" x14ac:dyDescent="0.25">
      <c r="A130" s="69" t="s">
        <v>300</v>
      </c>
      <c r="B130" s="49">
        <v>116658</v>
      </c>
      <c r="C130" s="13" t="s">
        <v>43</v>
      </c>
      <c r="D130" s="14">
        <v>4567.17</v>
      </c>
      <c r="E130" s="14"/>
      <c r="F130" s="15">
        <f t="shared" si="1"/>
        <v>623.16000000944041</v>
      </c>
      <c r="G130" s="16" t="s">
        <v>49</v>
      </c>
      <c r="H130" s="17" t="s">
        <v>301</v>
      </c>
      <c r="I130" s="49">
        <v>4</v>
      </c>
      <c r="J130" s="70" t="s">
        <v>275</v>
      </c>
    </row>
    <row r="131" spans="1:10" x14ac:dyDescent="0.25">
      <c r="A131" s="69" t="s">
        <v>300</v>
      </c>
      <c r="B131" s="49">
        <v>400707</v>
      </c>
      <c r="C131" s="13" t="s">
        <v>39</v>
      </c>
      <c r="D131" s="14">
        <v>623.16</v>
      </c>
      <c r="E131" s="14"/>
      <c r="F131" s="15">
        <f t="shared" si="1"/>
        <v>9.4404413175652735E-9</v>
      </c>
      <c r="G131" s="16" t="s">
        <v>41</v>
      </c>
      <c r="H131" s="17" t="s">
        <v>73</v>
      </c>
      <c r="I131" s="49">
        <v>253995</v>
      </c>
      <c r="J131" s="70" t="s">
        <v>192</v>
      </c>
    </row>
    <row r="132" spans="1:10" x14ac:dyDescent="0.25">
      <c r="A132" s="69" t="s">
        <v>302</v>
      </c>
      <c r="B132" s="49">
        <v>727220</v>
      </c>
      <c r="C132" s="13" t="s">
        <v>292</v>
      </c>
      <c r="D132" s="14"/>
      <c r="E132" s="14">
        <v>36009.269999999997</v>
      </c>
      <c r="F132" s="15">
        <f t="shared" si="1"/>
        <v>36009.270000009434</v>
      </c>
      <c r="G132" s="16" t="s">
        <v>28</v>
      </c>
      <c r="H132" s="17"/>
      <c r="I132" s="49"/>
      <c r="J132" s="70"/>
    </row>
    <row r="133" spans="1:10" x14ac:dyDescent="0.25">
      <c r="A133" s="69" t="s">
        <v>302</v>
      </c>
      <c r="B133" s="49">
        <v>406783</v>
      </c>
      <c r="C133" s="13" t="s">
        <v>39</v>
      </c>
      <c r="D133" s="14">
        <v>795.32</v>
      </c>
      <c r="E133" s="14"/>
      <c r="F133" s="15">
        <f t="shared" si="1"/>
        <v>35213.950000009434</v>
      </c>
      <c r="G133" s="16" t="s">
        <v>45</v>
      </c>
      <c r="H133" s="17" t="s">
        <v>46</v>
      </c>
      <c r="I133" s="49">
        <v>17</v>
      </c>
      <c r="J133" s="70" t="s">
        <v>227</v>
      </c>
    </row>
    <row r="134" spans="1:10" x14ac:dyDescent="0.25">
      <c r="A134" s="69" t="s">
        <v>302</v>
      </c>
      <c r="B134" s="49">
        <v>280569</v>
      </c>
      <c r="C134" s="13" t="s">
        <v>39</v>
      </c>
      <c r="D134" s="14">
        <v>1084.54</v>
      </c>
      <c r="E134" s="14"/>
      <c r="F134" s="15">
        <f t="shared" si="1"/>
        <v>34129.410000009433</v>
      </c>
      <c r="G134" s="16" t="s">
        <v>41</v>
      </c>
      <c r="H134" s="17" t="s">
        <v>195</v>
      </c>
      <c r="I134" s="49">
        <v>303412</v>
      </c>
      <c r="J134" s="70" t="s">
        <v>248</v>
      </c>
    </row>
    <row r="135" spans="1:10" x14ac:dyDescent="0.25">
      <c r="A135" s="69" t="s">
        <v>302</v>
      </c>
      <c r="B135" s="49">
        <v>284208</v>
      </c>
      <c r="C135" s="13" t="s">
        <v>39</v>
      </c>
      <c r="D135" s="14">
        <v>10533.93</v>
      </c>
      <c r="E135" s="14"/>
      <c r="F135" s="15">
        <f t="shared" si="1"/>
        <v>23595.480000009433</v>
      </c>
      <c r="G135" s="16" t="s">
        <v>41</v>
      </c>
      <c r="H135" s="17" t="s">
        <v>73</v>
      </c>
      <c r="I135" s="49">
        <v>258472</v>
      </c>
      <c r="J135" s="70" t="s">
        <v>248</v>
      </c>
    </row>
    <row r="136" spans="1:10" x14ac:dyDescent="0.25">
      <c r="A136" s="69" t="s">
        <v>302</v>
      </c>
      <c r="B136" s="49">
        <v>283844</v>
      </c>
      <c r="C136" s="13" t="s">
        <v>39</v>
      </c>
      <c r="D136" s="14">
        <v>1756</v>
      </c>
      <c r="E136" s="14"/>
      <c r="F136" s="15">
        <f t="shared" si="1"/>
        <v>21839.480000009433</v>
      </c>
      <c r="G136" s="16" t="s">
        <v>41</v>
      </c>
      <c r="H136" s="17" t="s">
        <v>303</v>
      </c>
      <c r="I136" s="49">
        <v>6033</v>
      </c>
      <c r="J136" s="70" t="s">
        <v>248</v>
      </c>
    </row>
    <row r="137" spans="1:10" x14ac:dyDescent="0.25">
      <c r="A137" s="69" t="s">
        <v>302</v>
      </c>
      <c r="B137" s="49">
        <v>283350</v>
      </c>
      <c r="C137" s="13" t="s">
        <v>39</v>
      </c>
      <c r="D137" s="14">
        <v>982.8</v>
      </c>
      <c r="E137" s="14"/>
      <c r="F137" s="15">
        <f t="shared" si="1"/>
        <v>20856.680000009434</v>
      </c>
      <c r="G137" s="16" t="s">
        <v>41</v>
      </c>
      <c r="H137" s="17" t="s">
        <v>183</v>
      </c>
      <c r="I137" s="49">
        <v>192970</v>
      </c>
      <c r="J137" s="70" t="s">
        <v>248</v>
      </c>
    </row>
    <row r="138" spans="1:10" x14ac:dyDescent="0.25">
      <c r="A138" s="69" t="s">
        <v>302</v>
      </c>
      <c r="B138" s="49">
        <v>284535</v>
      </c>
      <c r="C138" s="13" t="s">
        <v>39</v>
      </c>
      <c r="D138" s="14">
        <v>116.77</v>
      </c>
      <c r="E138" s="14"/>
      <c r="F138" s="15">
        <f t="shared" ref="F138:F201" si="2">F137-D138+E138</f>
        <v>20739.910000009433</v>
      </c>
      <c r="G138" s="16" t="s">
        <v>41</v>
      </c>
      <c r="H138" s="17" t="s">
        <v>165</v>
      </c>
      <c r="I138" s="49">
        <v>41742</v>
      </c>
      <c r="J138" s="70" t="s">
        <v>248</v>
      </c>
    </row>
    <row r="139" spans="1:10" x14ac:dyDescent="0.25">
      <c r="A139" s="69" t="s">
        <v>302</v>
      </c>
      <c r="B139" s="49">
        <v>282132</v>
      </c>
      <c r="C139" s="13" t="s">
        <v>39</v>
      </c>
      <c r="D139" s="14">
        <v>1656</v>
      </c>
      <c r="E139" s="14"/>
      <c r="F139" s="15">
        <f t="shared" si="2"/>
        <v>19083.910000009433</v>
      </c>
      <c r="G139" s="16" t="s">
        <v>41</v>
      </c>
      <c r="H139" s="17" t="s">
        <v>304</v>
      </c>
      <c r="I139" s="49">
        <v>26750</v>
      </c>
      <c r="J139" s="70" t="s">
        <v>248</v>
      </c>
    </row>
    <row r="140" spans="1:10" x14ac:dyDescent="0.25">
      <c r="A140" s="69" t="s">
        <v>302</v>
      </c>
      <c r="B140" s="49">
        <v>282379</v>
      </c>
      <c r="C140" s="13" t="s">
        <v>39</v>
      </c>
      <c r="D140" s="14">
        <v>828.3</v>
      </c>
      <c r="E140" s="14"/>
      <c r="F140" s="15">
        <f t="shared" si="2"/>
        <v>18255.610000009434</v>
      </c>
      <c r="G140" s="16" t="s">
        <v>41</v>
      </c>
      <c r="H140" s="17" t="s">
        <v>114</v>
      </c>
      <c r="I140" s="49">
        <v>1267437</v>
      </c>
      <c r="J140" s="70" t="s">
        <v>248</v>
      </c>
    </row>
    <row r="141" spans="1:10" x14ac:dyDescent="0.25">
      <c r="A141" s="69" t="s">
        <v>302</v>
      </c>
      <c r="B141" s="49">
        <v>281851</v>
      </c>
      <c r="C141" s="13" t="s">
        <v>39</v>
      </c>
      <c r="D141" s="14">
        <v>1890.34</v>
      </c>
      <c r="E141" s="14"/>
      <c r="F141" s="15">
        <f t="shared" si="2"/>
        <v>16365.270000009434</v>
      </c>
      <c r="G141" s="16" t="s">
        <v>41</v>
      </c>
      <c r="H141" s="17" t="s">
        <v>305</v>
      </c>
      <c r="I141" s="49">
        <v>50829</v>
      </c>
      <c r="J141" s="70" t="s">
        <v>248</v>
      </c>
    </row>
    <row r="142" spans="1:10" x14ac:dyDescent="0.25">
      <c r="A142" s="69" t="s">
        <v>302</v>
      </c>
      <c r="B142" s="49">
        <v>282865</v>
      </c>
      <c r="C142" s="13" t="s">
        <v>39</v>
      </c>
      <c r="D142" s="14">
        <v>2758.01</v>
      </c>
      <c r="E142" s="14"/>
      <c r="F142" s="15">
        <f t="shared" si="2"/>
        <v>13607.260000009433</v>
      </c>
      <c r="G142" s="16" t="s">
        <v>41</v>
      </c>
      <c r="H142" s="17" t="s">
        <v>198</v>
      </c>
      <c r="I142" s="49">
        <v>129069</v>
      </c>
      <c r="J142" s="70" t="s">
        <v>248</v>
      </c>
    </row>
    <row r="143" spans="1:10" x14ac:dyDescent="0.25">
      <c r="A143" s="69" t="s">
        <v>302</v>
      </c>
      <c r="B143" s="49">
        <v>280905</v>
      </c>
      <c r="C143" s="13" t="s">
        <v>39</v>
      </c>
      <c r="D143" s="14">
        <v>2868.19</v>
      </c>
      <c r="E143" s="14"/>
      <c r="F143" s="15">
        <f t="shared" si="2"/>
        <v>10739.070000009433</v>
      </c>
      <c r="G143" s="16" t="s">
        <v>41</v>
      </c>
      <c r="H143" s="17" t="s">
        <v>47</v>
      </c>
      <c r="I143" s="49">
        <v>148371</v>
      </c>
      <c r="J143" s="70" t="s">
        <v>248</v>
      </c>
    </row>
    <row r="144" spans="1:10" x14ac:dyDescent="0.25">
      <c r="A144" s="69" t="s">
        <v>302</v>
      </c>
      <c r="B144" s="49">
        <v>281560</v>
      </c>
      <c r="C144" s="13" t="s">
        <v>39</v>
      </c>
      <c r="D144" s="14">
        <v>2683.73</v>
      </c>
      <c r="E144" s="14"/>
      <c r="F144" s="15">
        <f t="shared" si="2"/>
        <v>8055.3400000094334</v>
      </c>
      <c r="G144" s="16" t="s">
        <v>41</v>
      </c>
      <c r="H144" s="17" t="s">
        <v>72</v>
      </c>
      <c r="I144" s="49">
        <v>854939</v>
      </c>
      <c r="J144" s="70" t="s">
        <v>248</v>
      </c>
    </row>
    <row r="145" spans="1:10" x14ac:dyDescent="0.25">
      <c r="A145" s="69" t="s">
        <v>302</v>
      </c>
      <c r="B145" s="49">
        <v>286155</v>
      </c>
      <c r="C145" s="13" t="s">
        <v>39</v>
      </c>
      <c r="D145" s="14">
        <v>143.32</v>
      </c>
      <c r="E145" s="14"/>
      <c r="F145" s="15">
        <f t="shared" si="2"/>
        <v>7912.0200000094337</v>
      </c>
      <c r="G145" s="16" t="s">
        <v>41</v>
      </c>
      <c r="H145" s="17" t="s">
        <v>54</v>
      </c>
      <c r="I145" s="49">
        <v>3339911</v>
      </c>
      <c r="J145" s="70" t="s">
        <v>227</v>
      </c>
    </row>
    <row r="146" spans="1:10" x14ac:dyDescent="0.25">
      <c r="A146" s="69" t="s">
        <v>302</v>
      </c>
      <c r="B146" s="49">
        <v>287422</v>
      </c>
      <c r="C146" s="13" t="s">
        <v>39</v>
      </c>
      <c r="D146" s="14">
        <v>2232.66</v>
      </c>
      <c r="E146" s="14"/>
      <c r="F146" s="15">
        <f t="shared" si="2"/>
        <v>5679.3600000094339</v>
      </c>
      <c r="G146" s="16" t="s">
        <v>41</v>
      </c>
      <c r="H146" s="17" t="s">
        <v>306</v>
      </c>
      <c r="I146" s="49">
        <v>288650</v>
      </c>
      <c r="J146" s="70" t="s">
        <v>248</v>
      </c>
    </row>
    <row r="147" spans="1:10" x14ac:dyDescent="0.25">
      <c r="A147" s="69" t="s">
        <v>302</v>
      </c>
      <c r="B147" s="49">
        <v>287028</v>
      </c>
      <c r="C147" s="13" t="s">
        <v>39</v>
      </c>
      <c r="D147" s="14">
        <v>1091.46</v>
      </c>
      <c r="E147" s="14"/>
      <c r="F147" s="15">
        <f t="shared" si="2"/>
        <v>4587.9000000094338</v>
      </c>
      <c r="G147" s="16" t="s">
        <v>41</v>
      </c>
      <c r="H147" s="17" t="s">
        <v>307</v>
      </c>
      <c r="I147" s="49">
        <v>40397</v>
      </c>
      <c r="J147" s="70" t="s">
        <v>227</v>
      </c>
    </row>
    <row r="148" spans="1:10" x14ac:dyDescent="0.25">
      <c r="A148" s="69" t="s">
        <v>302</v>
      </c>
      <c r="B148" s="49">
        <v>287680</v>
      </c>
      <c r="C148" s="13" t="s">
        <v>39</v>
      </c>
      <c r="D148" s="14">
        <v>330</v>
      </c>
      <c r="E148" s="14"/>
      <c r="F148" s="15">
        <f t="shared" si="2"/>
        <v>4257.9000000094338</v>
      </c>
      <c r="G148" s="16" t="s">
        <v>41</v>
      </c>
      <c r="H148" s="17" t="s">
        <v>244</v>
      </c>
      <c r="I148" s="49">
        <v>891332</v>
      </c>
      <c r="J148" s="70" t="s">
        <v>308</v>
      </c>
    </row>
    <row r="149" spans="1:10" x14ac:dyDescent="0.25">
      <c r="A149" s="69" t="s">
        <v>302</v>
      </c>
      <c r="B149" s="49">
        <v>284990</v>
      </c>
      <c r="C149" s="13" t="s">
        <v>39</v>
      </c>
      <c r="D149" s="14">
        <v>4257.8999999999996</v>
      </c>
      <c r="E149" s="14"/>
      <c r="F149" s="15">
        <f t="shared" si="2"/>
        <v>9.4341885414905846E-9</v>
      </c>
      <c r="G149" s="16" t="s">
        <v>41</v>
      </c>
      <c r="H149" s="17" t="s">
        <v>309</v>
      </c>
      <c r="I149" s="49">
        <v>18638</v>
      </c>
      <c r="J149" s="70" t="s">
        <v>248</v>
      </c>
    </row>
    <row r="150" spans="1:10" x14ac:dyDescent="0.25">
      <c r="A150" s="69" t="s">
        <v>310</v>
      </c>
      <c r="B150" s="49">
        <v>727220</v>
      </c>
      <c r="C150" s="13" t="s">
        <v>292</v>
      </c>
      <c r="D150" s="14"/>
      <c r="E150" s="14">
        <v>17905.669999999998</v>
      </c>
      <c r="F150" s="15">
        <f t="shared" si="2"/>
        <v>17905.670000009432</v>
      </c>
      <c r="G150" s="16" t="s">
        <v>28</v>
      </c>
      <c r="H150" s="17"/>
      <c r="I150" s="49"/>
      <c r="J150" s="70"/>
    </row>
    <row r="151" spans="1:10" x14ac:dyDescent="0.25">
      <c r="A151" s="69" t="s">
        <v>310</v>
      </c>
      <c r="B151" s="49">
        <v>553721</v>
      </c>
      <c r="C151" s="13" t="s">
        <v>56</v>
      </c>
      <c r="D151" s="14">
        <v>186.44</v>
      </c>
      <c r="E151" s="14"/>
      <c r="F151" s="15">
        <f t="shared" si="2"/>
        <v>17719.230000009433</v>
      </c>
      <c r="G151" s="16" t="s">
        <v>29</v>
      </c>
      <c r="H151" s="17" t="s">
        <v>238</v>
      </c>
      <c r="I151" s="97">
        <v>44774</v>
      </c>
      <c r="J151" s="70" t="s">
        <v>294</v>
      </c>
    </row>
    <row r="152" spans="1:10" x14ac:dyDescent="0.25">
      <c r="A152" s="69" t="s">
        <v>310</v>
      </c>
      <c r="B152" s="49">
        <v>271094</v>
      </c>
      <c r="C152" s="13" t="s">
        <v>39</v>
      </c>
      <c r="D152" s="14">
        <v>3570</v>
      </c>
      <c r="E152" s="14"/>
      <c r="F152" s="15">
        <f t="shared" si="2"/>
        <v>14149.230000009433</v>
      </c>
      <c r="G152" s="16" t="s">
        <v>41</v>
      </c>
      <c r="H152" s="17" t="s">
        <v>311</v>
      </c>
      <c r="I152" s="49">
        <v>57119</v>
      </c>
      <c r="J152" s="70" t="s">
        <v>249</v>
      </c>
    </row>
    <row r="153" spans="1:10" x14ac:dyDescent="0.25">
      <c r="A153" s="69" t="s">
        <v>310</v>
      </c>
      <c r="B153" s="49">
        <v>270776</v>
      </c>
      <c r="C153" s="13" t="s">
        <v>39</v>
      </c>
      <c r="D153" s="14">
        <v>410</v>
      </c>
      <c r="E153" s="14"/>
      <c r="F153" s="15">
        <f t="shared" si="2"/>
        <v>13739.230000009433</v>
      </c>
      <c r="G153" s="16" t="s">
        <v>41</v>
      </c>
      <c r="H153" s="17" t="s">
        <v>162</v>
      </c>
      <c r="I153" s="49">
        <v>187605</v>
      </c>
      <c r="J153" s="70" t="s">
        <v>248</v>
      </c>
    </row>
    <row r="154" spans="1:10" x14ac:dyDescent="0.25">
      <c r="A154" s="69" t="s">
        <v>310</v>
      </c>
      <c r="B154" s="49">
        <v>271332</v>
      </c>
      <c r="C154" s="13" t="s">
        <v>39</v>
      </c>
      <c r="D154" s="14">
        <v>283.8</v>
      </c>
      <c r="E154" s="14"/>
      <c r="F154" s="15">
        <f t="shared" si="2"/>
        <v>13455.430000009434</v>
      </c>
      <c r="G154" s="16" t="s">
        <v>95</v>
      </c>
      <c r="H154" s="17" t="s">
        <v>187</v>
      </c>
      <c r="I154" s="49">
        <v>6276011</v>
      </c>
      <c r="J154" s="70" t="s">
        <v>249</v>
      </c>
    </row>
    <row r="155" spans="1:10" x14ac:dyDescent="0.25">
      <c r="A155" s="69" t="s">
        <v>310</v>
      </c>
      <c r="B155" s="49">
        <v>272476</v>
      </c>
      <c r="C155" s="13" t="s">
        <v>39</v>
      </c>
      <c r="D155" s="14">
        <v>720</v>
      </c>
      <c r="E155" s="14"/>
      <c r="F155" s="15">
        <f t="shared" si="2"/>
        <v>12735.430000009434</v>
      </c>
      <c r="G155" s="16" t="s">
        <v>41</v>
      </c>
      <c r="H155" s="17" t="s">
        <v>113</v>
      </c>
      <c r="I155" s="49">
        <v>135345</v>
      </c>
      <c r="J155" s="70" t="s">
        <v>251</v>
      </c>
    </row>
    <row r="156" spans="1:10" x14ac:dyDescent="0.25">
      <c r="A156" s="69" t="s">
        <v>310</v>
      </c>
      <c r="B156" s="49">
        <v>369318</v>
      </c>
      <c r="C156" s="13" t="s">
        <v>312</v>
      </c>
      <c r="D156" s="14">
        <v>3061.28</v>
      </c>
      <c r="E156" s="14"/>
      <c r="F156" s="15">
        <f t="shared" si="2"/>
        <v>9674.1500000094329</v>
      </c>
      <c r="G156" s="16" t="s">
        <v>32</v>
      </c>
      <c r="H156" s="17" t="s">
        <v>313</v>
      </c>
      <c r="I156" s="97">
        <v>44562</v>
      </c>
      <c r="J156" s="70" t="s">
        <v>294</v>
      </c>
    </row>
    <row r="157" spans="1:10" x14ac:dyDescent="0.25">
      <c r="A157" s="69" t="s">
        <v>310</v>
      </c>
      <c r="B157" s="49">
        <v>271984</v>
      </c>
      <c r="C157" s="13" t="s">
        <v>39</v>
      </c>
      <c r="D157" s="14">
        <v>4430.17</v>
      </c>
      <c r="E157" s="14"/>
      <c r="F157" s="15">
        <f t="shared" si="2"/>
        <v>5243.9800000094328</v>
      </c>
      <c r="G157" s="16" t="s">
        <v>41</v>
      </c>
      <c r="H157" s="17" t="s">
        <v>196</v>
      </c>
      <c r="I157" s="49">
        <v>39330</v>
      </c>
      <c r="J157" s="70" t="s">
        <v>251</v>
      </c>
    </row>
    <row r="158" spans="1:10" x14ac:dyDescent="0.25">
      <c r="A158" s="69" t="s">
        <v>310</v>
      </c>
      <c r="B158" s="49">
        <v>181410</v>
      </c>
      <c r="C158" s="13" t="s">
        <v>158</v>
      </c>
      <c r="D158" s="14">
        <v>150</v>
      </c>
      <c r="E158" s="14"/>
      <c r="F158" s="15">
        <f t="shared" si="2"/>
        <v>5093.9800000094328</v>
      </c>
      <c r="G158" s="16" t="s">
        <v>48</v>
      </c>
      <c r="H158" s="17" t="s">
        <v>259</v>
      </c>
      <c r="I158" s="49">
        <v>133</v>
      </c>
      <c r="J158" s="70" t="s">
        <v>258</v>
      </c>
    </row>
    <row r="159" spans="1:10" x14ac:dyDescent="0.25">
      <c r="A159" s="69" t="s">
        <v>310</v>
      </c>
      <c r="B159" s="49">
        <v>272886</v>
      </c>
      <c r="C159" s="13" t="s">
        <v>39</v>
      </c>
      <c r="D159" s="14">
        <v>744</v>
      </c>
      <c r="E159" s="14"/>
      <c r="F159" s="15">
        <f t="shared" si="2"/>
        <v>4349.9800000094328</v>
      </c>
      <c r="G159" s="16" t="s">
        <v>41</v>
      </c>
      <c r="H159" s="17" t="s">
        <v>247</v>
      </c>
      <c r="I159" s="49">
        <v>402317</v>
      </c>
      <c r="J159" s="70" t="s">
        <v>251</v>
      </c>
    </row>
    <row r="160" spans="1:10" x14ac:dyDescent="0.25">
      <c r="A160" s="69" t="s">
        <v>310</v>
      </c>
      <c r="B160" s="49">
        <v>273139</v>
      </c>
      <c r="C160" s="13" t="s">
        <v>39</v>
      </c>
      <c r="D160" s="14">
        <v>1450</v>
      </c>
      <c r="E160" s="14"/>
      <c r="F160" s="15">
        <f t="shared" si="2"/>
        <v>2899.9800000094328</v>
      </c>
      <c r="G160" s="16" t="s">
        <v>41</v>
      </c>
      <c r="H160" s="17" t="s">
        <v>299</v>
      </c>
      <c r="I160" s="49">
        <v>805062</v>
      </c>
      <c r="J160" s="70" t="s">
        <v>251</v>
      </c>
    </row>
    <row r="161" spans="1:10" x14ac:dyDescent="0.25">
      <c r="A161" s="69" t="s">
        <v>310</v>
      </c>
      <c r="B161" s="49">
        <v>118478</v>
      </c>
      <c r="C161" s="13" t="s">
        <v>43</v>
      </c>
      <c r="D161" s="14">
        <v>1279.98</v>
      </c>
      <c r="E161" s="14"/>
      <c r="F161" s="15">
        <f t="shared" si="2"/>
        <v>1620.0000000094328</v>
      </c>
      <c r="G161" s="16" t="s">
        <v>45</v>
      </c>
      <c r="H161" s="17" t="s">
        <v>46</v>
      </c>
      <c r="I161" s="49">
        <v>207</v>
      </c>
      <c r="J161" s="70" t="s">
        <v>237</v>
      </c>
    </row>
    <row r="162" spans="1:10" x14ac:dyDescent="0.25">
      <c r="A162" s="69" t="s">
        <v>310</v>
      </c>
      <c r="B162" s="49">
        <v>272700</v>
      </c>
      <c r="C162" s="13" t="s">
        <v>39</v>
      </c>
      <c r="D162" s="14">
        <v>1620</v>
      </c>
      <c r="E162" s="14"/>
      <c r="F162" s="15">
        <f t="shared" si="2"/>
        <v>9.4328242994379252E-9</v>
      </c>
      <c r="G162" s="16" t="s">
        <v>41</v>
      </c>
      <c r="H162" s="17" t="s">
        <v>191</v>
      </c>
      <c r="I162" s="49">
        <v>106049</v>
      </c>
      <c r="J162" s="70" t="s">
        <v>251</v>
      </c>
    </row>
    <row r="163" spans="1:10" x14ac:dyDescent="0.25">
      <c r="A163" s="69" t="s">
        <v>314</v>
      </c>
      <c r="B163" s="49">
        <v>727220</v>
      </c>
      <c r="C163" s="13" t="s">
        <v>292</v>
      </c>
      <c r="D163" s="14"/>
      <c r="E163" s="14">
        <v>109147.49</v>
      </c>
      <c r="F163" s="15">
        <f t="shared" si="2"/>
        <v>109147.49000000943</v>
      </c>
      <c r="G163" s="16" t="s">
        <v>28</v>
      </c>
      <c r="H163" s="17"/>
      <c r="I163" s="49"/>
      <c r="J163" s="70"/>
    </row>
    <row r="164" spans="1:10" x14ac:dyDescent="0.25">
      <c r="A164" s="69" t="s">
        <v>314</v>
      </c>
      <c r="B164" s="49">
        <v>369318</v>
      </c>
      <c r="C164" s="13" t="s">
        <v>312</v>
      </c>
      <c r="D164" s="14">
        <v>6887.28</v>
      </c>
      <c r="E164" s="14"/>
      <c r="F164" s="15">
        <f t="shared" si="2"/>
        <v>102260.21000000944</v>
      </c>
      <c r="G164" s="16" t="s">
        <v>160</v>
      </c>
      <c r="H164" s="17" t="s">
        <v>286</v>
      </c>
      <c r="I164" s="49" t="s">
        <v>315</v>
      </c>
      <c r="J164" s="70" t="s">
        <v>314</v>
      </c>
    </row>
    <row r="165" spans="1:10" x14ac:dyDescent="0.25">
      <c r="A165" s="69" t="s">
        <v>314</v>
      </c>
      <c r="B165" s="49">
        <v>147273</v>
      </c>
      <c r="C165" s="13" t="s">
        <v>39</v>
      </c>
      <c r="D165" s="14">
        <v>953.39</v>
      </c>
      <c r="E165" s="14"/>
      <c r="F165" s="15">
        <f t="shared" si="2"/>
        <v>101306.82000000944</v>
      </c>
      <c r="G165" s="16" t="s">
        <v>41</v>
      </c>
      <c r="H165" s="17" t="s">
        <v>198</v>
      </c>
      <c r="I165" s="49">
        <v>127568</v>
      </c>
      <c r="J165" s="70" t="s">
        <v>214</v>
      </c>
    </row>
    <row r="166" spans="1:10" x14ac:dyDescent="0.25">
      <c r="A166" s="69" t="s">
        <v>314</v>
      </c>
      <c r="B166" s="49">
        <v>148195</v>
      </c>
      <c r="C166" s="13" t="s">
        <v>39</v>
      </c>
      <c r="D166" s="14">
        <v>1236.49</v>
      </c>
      <c r="E166" s="14"/>
      <c r="F166" s="15">
        <f t="shared" si="2"/>
        <v>100070.33000000943</v>
      </c>
      <c r="G166" s="16" t="s">
        <v>45</v>
      </c>
      <c r="H166" s="17" t="s">
        <v>46</v>
      </c>
      <c r="I166" s="49">
        <v>25</v>
      </c>
      <c r="J166" s="70" t="s">
        <v>253</v>
      </c>
    </row>
    <row r="167" spans="1:10" x14ac:dyDescent="0.25">
      <c r="A167" s="69" t="s">
        <v>314</v>
      </c>
      <c r="B167" s="49">
        <v>147919</v>
      </c>
      <c r="C167" s="13" t="s">
        <v>39</v>
      </c>
      <c r="D167" s="14">
        <v>120</v>
      </c>
      <c r="E167" s="14"/>
      <c r="F167" s="15">
        <f t="shared" si="2"/>
        <v>99950.330000009431</v>
      </c>
      <c r="G167" s="16" t="s">
        <v>57</v>
      </c>
      <c r="H167" s="17" t="s">
        <v>199</v>
      </c>
      <c r="I167" s="49">
        <v>1712</v>
      </c>
      <c r="J167" s="70" t="s">
        <v>263</v>
      </c>
    </row>
    <row r="168" spans="1:10" x14ac:dyDescent="0.25">
      <c r="A168" s="69" t="s">
        <v>314</v>
      </c>
      <c r="B168" s="49">
        <v>48514</v>
      </c>
      <c r="C168" s="13" t="s">
        <v>170</v>
      </c>
      <c r="D168" s="14">
        <v>70</v>
      </c>
      <c r="E168" s="14"/>
      <c r="F168" s="15">
        <f t="shared" si="2"/>
        <v>99880.330000009431</v>
      </c>
      <c r="G168" s="16" t="s">
        <v>96</v>
      </c>
      <c r="H168" s="17" t="s">
        <v>97</v>
      </c>
      <c r="I168" s="49" t="s">
        <v>316</v>
      </c>
      <c r="J168" s="70" t="s">
        <v>237</v>
      </c>
    </row>
    <row r="169" spans="1:10" x14ac:dyDescent="0.25">
      <c r="A169" s="69" t="s">
        <v>314</v>
      </c>
      <c r="B169" s="49">
        <v>47770</v>
      </c>
      <c r="C169" s="13" t="s">
        <v>170</v>
      </c>
      <c r="D169" s="14">
        <v>1639.42</v>
      </c>
      <c r="E169" s="14"/>
      <c r="F169" s="15">
        <f t="shared" si="2"/>
        <v>98240.910000009433</v>
      </c>
      <c r="G169" s="16" t="s">
        <v>96</v>
      </c>
      <c r="H169" s="17" t="s">
        <v>98</v>
      </c>
      <c r="I169" s="49" t="s">
        <v>317</v>
      </c>
      <c r="J169" s="70" t="s">
        <v>237</v>
      </c>
    </row>
    <row r="170" spans="1:10" x14ac:dyDescent="0.25">
      <c r="A170" s="69" t="s">
        <v>314</v>
      </c>
      <c r="B170" s="49">
        <v>49028</v>
      </c>
      <c r="C170" s="13" t="s">
        <v>170</v>
      </c>
      <c r="D170" s="14">
        <v>149.04</v>
      </c>
      <c r="E170" s="14"/>
      <c r="F170" s="15">
        <f t="shared" si="2"/>
        <v>98091.87000000944</v>
      </c>
      <c r="G170" s="16" t="s">
        <v>103</v>
      </c>
      <c r="H170" s="17" t="s">
        <v>150</v>
      </c>
      <c r="I170" s="49" t="s">
        <v>317</v>
      </c>
      <c r="J170" s="70" t="s">
        <v>237</v>
      </c>
    </row>
    <row r="171" spans="1:10" x14ac:dyDescent="0.25">
      <c r="A171" s="69" t="s">
        <v>314</v>
      </c>
      <c r="B171" s="49">
        <v>49028</v>
      </c>
      <c r="C171" s="13" t="s">
        <v>170</v>
      </c>
      <c r="D171" s="14">
        <v>1153.54</v>
      </c>
      <c r="E171" s="14"/>
      <c r="F171" s="15">
        <f t="shared" si="2"/>
        <v>96938.330000009446</v>
      </c>
      <c r="G171" s="16" t="s">
        <v>103</v>
      </c>
      <c r="H171" s="17" t="s">
        <v>104</v>
      </c>
      <c r="I171" s="49" t="s">
        <v>318</v>
      </c>
      <c r="J171" s="70" t="s">
        <v>291</v>
      </c>
    </row>
    <row r="172" spans="1:10" x14ac:dyDescent="0.25">
      <c r="A172" s="69" t="s">
        <v>314</v>
      </c>
      <c r="B172" s="49">
        <v>48830</v>
      </c>
      <c r="C172" s="13" t="s">
        <v>170</v>
      </c>
      <c r="D172" s="14">
        <v>88.51</v>
      </c>
      <c r="E172" s="14"/>
      <c r="F172" s="15">
        <f t="shared" si="2"/>
        <v>96849.820000009451</v>
      </c>
      <c r="G172" s="16" t="s">
        <v>100</v>
      </c>
      <c r="H172" s="17" t="s">
        <v>319</v>
      </c>
      <c r="I172" s="49" t="s">
        <v>320</v>
      </c>
      <c r="J172" s="70" t="s">
        <v>224</v>
      </c>
    </row>
    <row r="173" spans="1:10" x14ac:dyDescent="0.25">
      <c r="A173" s="69" t="s">
        <v>314</v>
      </c>
      <c r="B173" s="49">
        <v>460360</v>
      </c>
      <c r="C173" s="13" t="s">
        <v>99</v>
      </c>
      <c r="D173" s="14">
        <v>5622.38</v>
      </c>
      <c r="E173" s="14"/>
      <c r="F173" s="15">
        <f t="shared" si="2"/>
        <v>91227.440000009447</v>
      </c>
      <c r="G173" s="16" t="s">
        <v>100</v>
      </c>
      <c r="H173" s="17" t="s">
        <v>180</v>
      </c>
      <c r="I173" s="49">
        <v>25</v>
      </c>
      <c r="J173" s="70" t="s">
        <v>291</v>
      </c>
    </row>
    <row r="174" spans="1:10" x14ac:dyDescent="0.25">
      <c r="A174" s="69" t="s">
        <v>314</v>
      </c>
      <c r="B174" s="49">
        <v>460456</v>
      </c>
      <c r="C174" s="13" t="s">
        <v>99</v>
      </c>
      <c r="D174" s="14">
        <v>28365.24</v>
      </c>
      <c r="E174" s="14"/>
      <c r="F174" s="15">
        <f t="shared" si="2"/>
        <v>62862.200000009441</v>
      </c>
      <c r="G174" s="16" t="s">
        <v>100</v>
      </c>
      <c r="H174" s="17" t="s">
        <v>180</v>
      </c>
      <c r="I174" s="49">
        <v>26</v>
      </c>
      <c r="J174" s="70" t="s">
        <v>291</v>
      </c>
    </row>
    <row r="175" spans="1:10" x14ac:dyDescent="0.25">
      <c r="A175" s="69" t="s">
        <v>314</v>
      </c>
      <c r="B175" s="49">
        <v>460573</v>
      </c>
      <c r="C175" s="13" t="s">
        <v>99</v>
      </c>
      <c r="D175" s="14">
        <v>2631.33</v>
      </c>
      <c r="E175" s="14"/>
      <c r="F175" s="15">
        <f t="shared" si="2"/>
        <v>60230.87000000944</v>
      </c>
      <c r="G175" s="16" t="s">
        <v>100</v>
      </c>
      <c r="H175" s="17" t="s">
        <v>180</v>
      </c>
      <c r="I175" s="49">
        <v>27</v>
      </c>
      <c r="J175" s="70" t="s">
        <v>291</v>
      </c>
    </row>
    <row r="176" spans="1:10" x14ac:dyDescent="0.25">
      <c r="A176" s="69" t="s">
        <v>314</v>
      </c>
      <c r="B176" s="49">
        <v>460156</v>
      </c>
      <c r="C176" s="13" t="s">
        <v>99</v>
      </c>
      <c r="D176" s="14">
        <v>2809.67</v>
      </c>
      <c r="E176" s="14"/>
      <c r="F176" s="15">
        <f t="shared" si="2"/>
        <v>57421.200000009441</v>
      </c>
      <c r="G176" s="16" t="s">
        <v>100</v>
      </c>
      <c r="H176" s="17" t="s">
        <v>180</v>
      </c>
      <c r="I176" s="49">
        <v>28</v>
      </c>
      <c r="J176" s="70" t="s">
        <v>291</v>
      </c>
    </row>
    <row r="177" spans="1:10" x14ac:dyDescent="0.25">
      <c r="A177" s="69" t="s">
        <v>314</v>
      </c>
      <c r="B177" s="49">
        <v>460683</v>
      </c>
      <c r="C177" s="13" t="s">
        <v>99</v>
      </c>
      <c r="D177" s="14">
        <v>1689.87</v>
      </c>
      <c r="E177" s="14"/>
      <c r="F177" s="15">
        <f t="shared" si="2"/>
        <v>55731.330000009439</v>
      </c>
      <c r="G177" s="16" t="s">
        <v>100</v>
      </c>
      <c r="H177" s="17" t="s">
        <v>180</v>
      </c>
      <c r="I177" s="49">
        <v>29</v>
      </c>
      <c r="J177" s="70" t="s">
        <v>291</v>
      </c>
    </row>
    <row r="178" spans="1:10" x14ac:dyDescent="0.25">
      <c r="A178" s="69" t="s">
        <v>314</v>
      </c>
      <c r="B178" s="49">
        <v>47567</v>
      </c>
      <c r="C178" s="13" t="s">
        <v>170</v>
      </c>
      <c r="D178" s="14">
        <v>4297.24</v>
      </c>
      <c r="E178" s="14"/>
      <c r="F178" s="15">
        <f t="shared" si="2"/>
        <v>51434.090000009441</v>
      </c>
      <c r="G178" s="16" t="s">
        <v>105</v>
      </c>
      <c r="H178" s="17" t="s">
        <v>106</v>
      </c>
      <c r="I178" s="49" t="s">
        <v>321</v>
      </c>
      <c r="J178" s="70" t="s">
        <v>291</v>
      </c>
    </row>
    <row r="179" spans="1:10" x14ac:dyDescent="0.25">
      <c r="A179" s="69" t="s">
        <v>314</v>
      </c>
      <c r="B179" s="49">
        <v>47365</v>
      </c>
      <c r="C179" s="13" t="s">
        <v>170</v>
      </c>
      <c r="D179" s="14">
        <v>48506.49</v>
      </c>
      <c r="E179" s="14"/>
      <c r="F179" s="15">
        <f t="shared" si="2"/>
        <v>2927.6000000094427</v>
      </c>
      <c r="G179" s="16" t="s">
        <v>101</v>
      </c>
      <c r="H179" s="17" t="s">
        <v>102</v>
      </c>
      <c r="I179" s="49">
        <v>72031996</v>
      </c>
      <c r="J179" s="70" t="s">
        <v>294</v>
      </c>
    </row>
    <row r="180" spans="1:10" x14ac:dyDescent="0.25">
      <c r="A180" s="69" t="s">
        <v>314</v>
      </c>
      <c r="B180" s="49">
        <v>147652</v>
      </c>
      <c r="C180" s="13" t="s">
        <v>39</v>
      </c>
      <c r="D180" s="14">
        <v>2927.6</v>
      </c>
      <c r="E180" s="14"/>
      <c r="F180" s="15">
        <f t="shared" si="2"/>
        <v>9.4428287411574274E-9</v>
      </c>
      <c r="G180" s="16" t="s">
        <v>41</v>
      </c>
      <c r="H180" s="17" t="s">
        <v>254</v>
      </c>
      <c r="I180" s="49">
        <v>94</v>
      </c>
      <c r="J180" s="70" t="s">
        <v>219</v>
      </c>
    </row>
    <row r="181" spans="1:10" x14ac:dyDescent="0.25">
      <c r="A181" s="69" t="s">
        <v>322</v>
      </c>
      <c r="B181" s="49">
        <v>221520</v>
      </c>
      <c r="C181" s="13" t="s">
        <v>16</v>
      </c>
      <c r="D181" s="14"/>
      <c r="E181" s="14">
        <v>6000</v>
      </c>
      <c r="F181" s="15">
        <f t="shared" si="2"/>
        <v>6000.0000000094424</v>
      </c>
      <c r="G181" s="16" t="s">
        <v>132</v>
      </c>
      <c r="H181" s="17"/>
      <c r="I181" s="49"/>
      <c r="J181" s="70"/>
    </row>
    <row r="182" spans="1:10" x14ac:dyDescent="0.25">
      <c r="A182" s="69" t="s">
        <v>322</v>
      </c>
      <c r="B182" s="49">
        <v>798267</v>
      </c>
      <c r="C182" s="13" t="s">
        <v>39</v>
      </c>
      <c r="D182" s="14">
        <v>2800</v>
      </c>
      <c r="E182" s="14"/>
      <c r="F182" s="15">
        <f t="shared" si="2"/>
        <v>3200.0000000094424</v>
      </c>
      <c r="G182" s="16" t="s">
        <v>41</v>
      </c>
      <c r="H182" s="17" t="s">
        <v>50</v>
      </c>
      <c r="I182" s="49">
        <v>1592915</v>
      </c>
      <c r="J182" s="70" t="s">
        <v>220</v>
      </c>
    </row>
    <row r="183" spans="1:10" x14ac:dyDescent="0.25">
      <c r="A183" s="69" t="s">
        <v>322</v>
      </c>
      <c r="B183" s="49">
        <v>118429</v>
      </c>
      <c r="C183" s="13" t="s">
        <v>43</v>
      </c>
      <c r="D183" s="14">
        <v>828</v>
      </c>
      <c r="E183" s="14"/>
      <c r="F183" s="15">
        <f t="shared" si="2"/>
        <v>2372.0000000094424</v>
      </c>
      <c r="G183" s="16" t="s">
        <v>122</v>
      </c>
      <c r="H183" s="17" t="s">
        <v>124</v>
      </c>
      <c r="I183" s="49">
        <v>73369187</v>
      </c>
      <c r="J183" s="70" t="s">
        <v>314</v>
      </c>
    </row>
    <row r="184" spans="1:10" x14ac:dyDescent="0.25">
      <c r="A184" s="69" t="s">
        <v>322</v>
      </c>
      <c r="B184" s="49">
        <v>118296</v>
      </c>
      <c r="C184" s="13" t="s">
        <v>43</v>
      </c>
      <c r="D184" s="14">
        <v>459</v>
      </c>
      <c r="E184" s="14"/>
      <c r="F184" s="15">
        <f t="shared" si="2"/>
        <v>1913.0000000094424</v>
      </c>
      <c r="G184" s="16" t="s">
        <v>122</v>
      </c>
      <c r="H184" s="17" t="s">
        <v>124</v>
      </c>
      <c r="I184" s="49">
        <v>73369186</v>
      </c>
      <c r="J184" s="70" t="s">
        <v>314</v>
      </c>
    </row>
    <row r="185" spans="1:10" x14ac:dyDescent="0.25">
      <c r="A185" s="69" t="s">
        <v>322</v>
      </c>
      <c r="B185" s="49">
        <v>836646</v>
      </c>
      <c r="C185" s="13" t="s">
        <v>39</v>
      </c>
      <c r="D185" s="14">
        <v>510</v>
      </c>
      <c r="E185" s="14"/>
      <c r="F185" s="15">
        <f t="shared" si="2"/>
        <v>1403.0000000094424</v>
      </c>
      <c r="G185" s="16" t="s">
        <v>41</v>
      </c>
      <c r="H185" s="17" t="s">
        <v>217</v>
      </c>
      <c r="I185" s="49">
        <v>417422</v>
      </c>
      <c r="J185" s="70" t="s">
        <v>253</v>
      </c>
    </row>
    <row r="186" spans="1:10" x14ac:dyDescent="0.25">
      <c r="A186" s="69" t="s">
        <v>322</v>
      </c>
      <c r="B186" s="49">
        <v>788571</v>
      </c>
      <c r="C186" s="13" t="s">
        <v>39</v>
      </c>
      <c r="D186" s="14">
        <v>1539.66</v>
      </c>
      <c r="E186" s="14"/>
      <c r="F186" s="15">
        <f t="shared" si="2"/>
        <v>-136.65999999055771</v>
      </c>
      <c r="G186" s="16" t="s">
        <v>41</v>
      </c>
      <c r="H186" s="17" t="s">
        <v>165</v>
      </c>
      <c r="I186" s="49">
        <v>37747</v>
      </c>
      <c r="J186" s="70" t="s">
        <v>200</v>
      </c>
    </row>
    <row r="187" spans="1:10" x14ac:dyDescent="0.25">
      <c r="A187" s="69" t="s">
        <v>322</v>
      </c>
      <c r="B187" s="49">
        <v>118117</v>
      </c>
      <c r="C187" s="13" t="s">
        <v>43</v>
      </c>
      <c r="D187" s="14">
        <v>250.5</v>
      </c>
      <c r="E187" s="14"/>
      <c r="F187" s="15">
        <f t="shared" si="2"/>
        <v>-387.15999999055771</v>
      </c>
      <c r="G187" s="16" t="s">
        <v>122</v>
      </c>
      <c r="H187" s="17" t="s">
        <v>218</v>
      </c>
      <c r="I187" s="49">
        <v>92022</v>
      </c>
      <c r="J187" s="70" t="s">
        <v>314</v>
      </c>
    </row>
    <row r="188" spans="1:10" x14ac:dyDescent="0.25">
      <c r="A188" s="69" t="s">
        <v>322</v>
      </c>
      <c r="B188" s="49">
        <v>44489</v>
      </c>
      <c r="C188" s="13" t="s">
        <v>112</v>
      </c>
      <c r="D188" s="14">
        <v>733.39</v>
      </c>
      <c r="E188" s="14"/>
      <c r="F188" s="15">
        <f t="shared" si="2"/>
        <v>-1120.5499999905578</v>
      </c>
      <c r="G188" s="16" t="s">
        <v>82</v>
      </c>
      <c r="H188" s="17" t="s">
        <v>156</v>
      </c>
      <c r="I188" s="49">
        <v>56213704</v>
      </c>
      <c r="J188" s="70" t="s">
        <v>267</v>
      </c>
    </row>
    <row r="189" spans="1:10" x14ac:dyDescent="0.25">
      <c r="A189" s="69" t="s">
        <v>322</v>
      </c>
      <c r="B189" s="49">
        <v>835685</v>
      </c>
      <c r="C189" s="13" t="s">
        <v>39</v>
      </c>
      <c r="D189" s="14">
        <v>3133.31</v>
      </c>
      <c r="E189" s="14"/>
      <c r="F189" s="15">
        <f t="shared" si="2"/>
        <v>-4253.8599999905582</v>
      </c>
      <c r="G189" s="16" t="s">
        <v>121</v>
      </c>
      <c r="H189" s="17" t="s">
        <v>215</v>
      </c>
      <c r="I189" s="49">
        <v>412204</v>
      </c>
      <c r="J189" s="70" t="s">
        <v>275</v>
      </c>
    </row>
    <row r="190" spans="1:10" x14ac:dyDescent="0.25">
      <c r="A190" s="69" t="s">
        <v>322</v>
      </c>
      <c r="B190" s="49">
        <v>835685</v>
      </c>
      <c r="C190" s="13" t="s">
        <v>39</v>
      </c>
      <c r="D190" s="14">
        <v>1563.45</v>
      </c>
      <c r="E190" s="14"/>
      <c r="F190" s="15">
        <f t="shared" si="2"/>
        <v>-5817.309999990558</v>
      </c>
      <c r="G190" s="16" t="s">
        <v>121</v>
      </c>
      <c r="H190" s="17" t="s">
        <v>215</v>
      </c>
      <c r="I190" s="49">
        <v>2906431</v>
      </c>
      <c r="J190" s="70" t="s">
        <v>275</v>
      </c>
    </row>
    <row r="191" spans="1:10" x14ac:dyDescent="0.25">
      <c r="A191" s="69" t="s">
        <v>322</v>
      </c>
      <c r="B191" s="49">
        <v>839352</v>
      </c>
      <c r="C191" s="13" t="s">
        <v>39</v>
      </c>
      <c r="D191" s="14">
        <v>628.55999999999995</v>
      </c>
      <c r="E191" s="14"/>
      <c r="F191" s="15">
        <f t="shared" si="2"/>
        <v>-6445.8699999905584</v>
      </c>
      <c r="G191" s="16" t="s">
        <v>41</v>
      </c>
      <c r="H191" s="17" t="s">
        <v>323</v>
      </c>
      <c r="I191" s="49">
        <v>139089</v>
      </c>
      <c r="J191" s="70" t="s">
        <v>251</v>
      </c>
    </row>
    <row r="192" spans="1:10" x14ac:dyDescent="0.25">
      <c r="A192" s="69" t="s">
        <v>322</v>
      </c>
      <c r="B192" s="49">
        <v>746718</v>
      </c>
      <c r="C192" s="13" t="s">
        <v>39</v>
      </c>
      <c r="D192" s="14">
        <v>250.5</v>
      </c>
      <c r="E192" s="14"/>
      <c r="F192" s="15">
        <f t="shared" si="2"/>
        <v>-6696.3699999905584</v>
      </c>
      <c r="G192" s="16" t="s">
        <v>122</v>
      </c>
      <c r="H192" s="17" t="s">
        <v>123</v>
      </c>
      <c r="I192" s="49">
        <v>2253</v>
      </c>
      <c r="J192" s="70" t="s">
        <v>314</v>
      </c>
    </row>
    <row r="193" spans="1:10" x14ac:dyDescent="0.25">
      <c r="A193" s="69" t="s">
        <v>322</v>
      </c>
      <c r="B193" s="49">
        <v>794471</v>
      </c>
      <c r="C193" s="13" t="s">
        <v>39</v>
      </c>
      <c r="D193" s="14">
        <v>1832.5</v>
      </c>
      <c r="E193" s="14"/>
      <c r="F193" s="15">
        <f t="shared" si="2"/>
        <v>-8528.8699999905584</v>
      </c>
      <c r="G193" s="16" t="s">
        <v>41</v>
      </c>
      <c r="H193" s="17" t="s">
        <v>72</v>
      </c>
      <c r="I193" s="49">
        <v>847443</v>
      </c>
      <c r="J193" s="70" t="s">
        <v>200</v>
      </c>
    </row>
    <row r="194" spans="1:10" x14ac:dyDescent="0.25">
      <c r="A194" s="69" t="s">
        <v>322</v>
      </c>
      <c r="B194" s="49">
        <v>836150</v>
      </c>
      <c r="C194" s="13" t="s">
        <v>39</v>
      </c>
      <c r="D194" s="14">
        <v>81.66</v>
      </c>
      <c r="E194" s="14"/>
      <c r="F194" s="15">
        <f t="shared" si="2"/>
        <v>-8610.5299999905583</v>
      </c>
      <c r="G194" s="16" t="s">
        <v>41</v>
      </c>
      <c r="H194" s="17" t="s">
        <v>54</v>
      </c>
      <c r="I194" s="49">
        <v>3344947</v>
      </c>
      <c r="J194" s="70" t="s">
        <v>228</v>
      </c>
    </row>
    <row r="195" spans="1:10" x14ac:dyDescent="0.25">
      <c r="A195" s="69" t="s">
        <v>322</v>
      </c>
      <c r="B195" s="49">
        <v>794984</v>
      </c>
      <c r="C195" s="13" t="s">
        <v>39</v>
      </c>
      <c r="D195" s="14">
        <v>602.1</v>
      </c>
      <c r="E195" s="14"/>
      <c r="F195" s="15">
        <f t="shared" si="2"/>
        <v>-9212.6299999905586</v>
      </c>
      <c r="G195" s="16" t="s">
        <v>41</v>
      </c>
      <c r="H195" s="17" t="s">
        <v>229</v>
      </c>
      <c r="I195" s="49">
        <v>12844</v>
      </c>
      <c r="J195" s="70" t="s">
        <v>253</v>
      </c>
    </row>
    <row r="196" spans="1:10" x14ac:dyDescent="0.25">
      <c r="A196" s="69" t="s">
        <v>322</v>
      </c>
      <c r="B196" s="49">
        <v>799320</v>
      </c>
      <c r="C196" s="13" t="s">
        <v>39</v>
      </c>
      <c r="D196" s="14">
        <v>1530</v>
      </c>
      <c r="E196" s="14"/>
      <c r="F196" s="15">
        <f t="shared" si="2"/>
        <v>-10742.629999990559</v>
      </c>
      <c r="G196" s="16" t="s">
        <v>41</v>
      </c>
      <c r="H196" s="17" t="s">
        <v>324</v>
      </c>
      <c r="I196" s="49">
        <v>13735</v>
      </c>
      <c r="J196" s="70" t="s">
        <v>248</v>
      </c>
    </row>
    <row r="197" spans="1:10" x14ac:dyDescent="0.25">
      <c r="A197" s="69" t="s">
        <v>322</v>
      </c>
      <c r="B197" s="49">
        <v>753441</v>
      </c>
      <c r="C197" s="13" t="s">
        <v>39</v>
      </c>
      <c r="D197" s="14">
        <v>1104</v>
      </c>
      <c r="E197" s="14"/>
      <c r="F197" s="15">
        <f t="shared" si="2"/>
        <v>-11846.629999990559</v>
      </c>
      <c r="G197" s="16" t="s">
        <v>68</v>
      </c>
      <c r="H197" s="17" t="s">
        <v>109</v>
      </c>
      <c r="I197" s="49">
        <v>129562</v>
      </c>
      <c r="J197" s="70" t="s">
        <v>285</v>
      </c>
    </row>
    <row r="198" spans="1:10" x14ac:dyDescent="0.25">
      <c r="A198" s="69" t="s">
        <v>322</v>
      </c>
      <c r="B198" s="49">
        <v>800186</v>
      </c>
      <c r="C198" s="13" t="s">
        <v>39</v>
      </c>
      <c r="D198" s="14">
        <v>503.54</v>
      </c>
      <c r="E198" s="14"/>
      <c r="F198" s="15">
        <f t="shared" si="2"/>
        <v>-12350.16999999056</v>
      </c>
      <c r="G198" s="16" t="s">
        <v>41</v>
      </c>
      <c r="H198" s="17" t="s">
        <v>325</v>
      </c>
      <c r="I198" s="49">
        <v>1879094</v>
      </c>
      <c r="J198" s="70" t="s">
        <v>248</v>
      </c>
    </row>
    <row r="199" spans="1:10" x14ac:dyDescent="0.25">
      <c r="A199" s="69" t="s">
        <v>322</v>
      </c>
      <c r="B199" s="49">
        <v>837054</v>
      </c>
      <c r="C199" s="13" t="s">
        <v>39</v>
      </c>
      <c r="D199" s="14">
        <v>397.66</v>
      </c>
      <c r="E199" s="14"/>
      <c r="F199" s="15">
        <f t="shared" si="2"/>
        <v>-12747.829999990559</v>
      </c>
      <c r="G199" s="16" t="s">
        <v>45</v>
      </c>
      <c r="H199" s="17" t="s">
        <v>46</v>
      </c>
      <c r="I199" s="49">
        <v>50</v>
      </c>
      <c r="J199" s="70" t="s">
        <v>228</v>
      </c>
    </row>
    <row r="200" spans="1:10" x14ac:dyDescent="0.25">
      <c r="A200" s="69" t="s">
        <v>322</v>
      </c>
      <c r="B200" s="49">
        <v>727220</v>
      </c>
      <c r="C200" s="13" t="s">
        <v>292</v>
      </c>
      <c r="D200" s="14"/>
      <c r="E200" s="14">
        <v>12747.83</v>
      </c>
      <c r="F200" s="15">
        <f t="shared" si="2"/>
        <v>9.4405550044029951E-9</v>
      </c>
      <c r="G200" s="16" t="s">
        <v>28</v>
      </c>
      <c r="H200" s="17"/>
      <c r="I200" s="49"/>
      <c r="J200" s="70"/>
    </row>
    <row r="201" spans="1:10" x14ac:dyDescent="0.25">
      <c r="A201" s="69" t="s">
        <v>326</v>
      </c>
      <c r="B201" s="49">
        <v>369318</v>
      </c>
      <c r="C201" s="13" t="s">
        <v>312</v>
      </c>
      <c r="D201" s="14">
        <v>11901.09</v>
      </c>
      <c r="E201" s="14"/>
      <c r="F201" s="15">
        <f t="shared" si="2"/>
        <v>-11901.08999999056</v>
      </c>
      <c r="G201" s="16" t="s">
        <v>32</v>
      </c>
      <c r="H201" s="17" t="s">
        <v>240</v>
      </c>
      <c r="I201" s="49">
        <v>13492</v>
      </c>
      <c r="J201" s="70" t="s">
        <v>322</v>
      </c>
    </row>
    <row r="202" spans="1:10" x14ac:dyDescent="0.25">
      <c r="A202" s="69" t="s">
        <v>326</v>
      </c>
      <c r="B202" s="49">
        <v>241115</v>
      </c>
      <c r="C202" s="13" t="s">
        <v>268</v>
      </c>
      <c r="D202" s="14"/>
      <c r="E202" s="14">
        <v>15000</v>
      </c>
      <c r="F202" s="15">
        <f t="shared" ref="F202:F239" si="3">F201-D202+E202</f>
        <v>3098.9100000094404</v>
      </c>
      <c r="G202" s="16" t="s">
        <v>132</v>
      </c>
      <c r="H202" s="17"/>
      <c r="I202" s="49"/>
      <c r="J202" s="70"/>
    </row>
    <row r="203" spans="1:10" x14ac:dyDescent="0.25">
      <c r="A203" s="69" t="s">
        <v>326</v>
      </c>
      <c r="B203" s="49">
        <v>188909</v>
      </c>
      <c r="C203" s="13" t="s">
        <v>39</v>
      </c>
      <c r="D203" s="14">
        <v>1279.98</v>
      </c>
      <c r="E203" s="14"/>
      <c r="F203" s="15">
        <f t="shared" si="3"/>
        <v>1818.9300000094404</v>
      </c>
      <c r="G203" s="16" t="s">
        <v>45</v>
      </c>
      <c r="H203" s="17" t="s">
        <v>46</v>
      </c>
      <c r="I203" s="49">
        <v>37</v>
      </c>
      <c r="J203" s="70" t="s">
        <v>231</v>
      </c>
    </row>
    <row r="204" spans="1:10" x14ac:dyDescent="0.25">
      <c r="A204" s="69" t="s">
        <v>327</v>
      </c>
      <c r="B204" s="49">
        <v>348789</v>
      </c>
      <c r="C204" s="13" t="s">
        <v>39</v>
      </c>
      <c r="D204" s="14">
        <v>1320</v>
      </c>
      <c r="E204" s="14"/>
      <c r="F204" s="15">
        <f t="shared" si="3"/>
        <v>498.93000000944039</v>
      </c>
      <c r="G204" s="16" t="s">
        <v>41</v>
      </c>
      <c r="H204" s="17" t="s">
        <v>185</v>
      </c>
      <c r="I204" s="49">
        <v>134068</v>
      </c>
      <c r="J204" s="70" t="s">
        <v>251</v>
      </c>
    </row>
    <row r="205" spans="1:10" x14ac:dyDescent="0.25">
      <c r="A205" s="69" t="s">
        <v>327</v>
      </c>
      <c r="B205" s="49">
        <v>348162</v>
      </c>
      <c r="C205" s="13" t="s">
        <v>39</v>
      </c>
      <c r="D205" s="14">
        <v>601.66</v>
      </c>
      <c r="E205" s="14"/>
      <c r="F205" s="15">
        <f t="shared" si="3"/>
        <v>-102.72999999055958</v>
      </c>
      <c r="G205" s="16" t="s">
        <v>41</v>
      </c>
      <c r="H205" s="17" t="s">
        <v>171</v>
      </c>
      <c r="I205" s="49">
        <v>301297</v>
      </c>
      <c r="J205" s="70" t="s">
        <v>230</v>
      </c>
    </row>
    <row r="206" spans="1:10" x14ac:dyDescent="0.25">
      <c r="A206" s="69" t="s">
        <v>327</v>
      </c>
      <c r="B206" s="49">
        <v>251333</v>
      </c>
      <c r="C206" s="13" t="s">
        <v>268</v>
      </c>
      <c r="D206" s="14"/>
      <c r="E206" s="14">
        <v>6000</v>
      </c>
      <c r="F206" s="15">
        <f t="shared" si="3"/>
        <v>5897.2700000094401</v>
      </c>
      <c r="G206" s="16" t="s">
        <v>132</v>
      </c>
      <c r="H206" s="17"/>
      <c r="I206" s="49"/>
      <c r="J206" s="70"/>
    </row>
    <row r="207" spans="1:10" x14ac:dyDescent="0.25">
      <c r="A207" s="69" t="s">
        <v>327</v>
      </c>
      <c r="B207" s="49">
        <v>348430</v>
      </c>
      <c r="C207" s="13" t="s">
        <v>39</v>
      </c>
      <c r="D207" s="14">
        <v>86.99</v>
      </c>
      <c r="E207" s="14"/>
      <c r="F207" s="15">
        <f t="shared" si="3"/>
        <v>5810.2800000094403</v>
      </c>
      <c r="G207" s="16" t="s">
        <v>45</v>
      </c>
      <c r="H207" s="17" t="s">
        <v>46</v>
      </c>
      <c r="I207" s="49">
        <v>39</v>
      </c>
      <c r="J207" s="70" t="s">
        <v>253</v>
      </c>
    </row>
    <row r="208" spans="1:10" x14ac:dyDescent="0.25">
      <c r="A208" s="69" t="s">
        <v>327</v>
      </c>
      <c r="B208" s="49">
        <v>347858</v>
      </c>
      <c r="C208" s="13" t="s">
        <v>39</v>
      </c>
      <c r="D208" s="14">
        <v>1391.82</v>
      </c>
      <c r="E208" s="14"/>
      <c r="F208" s="15">
        <f t="shared" si="3"/>
        <v>4418.4600000094406</v>
      </c>
      <c r="G208" s="16" t="s">
        <v>45</v>
      </c>
      <c r="H208" s="17" t="s">
        <v>46</v>
      </c>
      <c r="I208" s="49">
        <v>8</v>
      </c>
      <c r="J208" s="70" t="s">
        <v>226</v>
      </c>
    </row>
    <row r="209" spans="1:10" x14ac:dyDescent="0.25">
      <c r="A209" s="69" t="s">
        <v>327</v>
      </c>
      <c r="B209" s="49">
        <v>555954</v>
      </c>
      <c r="C209" s="13" t="s">
        <v>116</v>
      </c>
      <c r="D209" s="14">
        <v>3755.29</v>
      </c>
      <c r="E209" s="14"/>
      <c r="F209" s="15">
        <f t="shared" si="3"/>
        <v>663.17000000944063</v>
      </c>
      <c r="G209" s="16" t="s">
        <v>117</v>
      </c>
      <c r="H209" s="17" t="s">
        <v>118</v>
      </c>
      <c r="I209" s="49">
        <v>15836909</v>
      </c>
      <c r="J209" s="70" t="s">
        <v>267</v>
      </c>
    </row>
    <row r="210" spans="1:10" x14ac:dyDescent="0.25">
      <c r="A210" s="69" t="s">
        <v>328</v>
      </c>
      <c r="B210" s="49">
        <v>246461</v>
      </c>
      <c r="C210" s="13" t="s">
        <v>39</v>
      </c>
      <c r="D210" s="14">
        <v>722.41</v>
      </c>
      <c r="E210" s="14"/>
      <c r="F210" s="15">
        <f t="shared" si="3"/>
        <v>-59.23999999055934</v>
      </c>
      <c r="G210" s="16" t="s">
        <v>41</v>
      </c>
      <c r="H210" s="17" t="s">
        <v>171</v>
      </c>
      <c r="I210" s="49">
        <v>295788</v>
      </c>
      <c r="J210" s="70" t="s">
        <v>220</v>
      </c>
    </row>
    <row r="211" spans="1:10" x14ac:dyDescent="0.25">
      <c r="A211" s="69" t="s">
        <v>328</v>
      </c>
      <c r="B211" s="49">
        <v>244533</v>
      </c>
      <c r="C211" s="13" t="s">
        <v>39</v>
      </c>
      <c r="D211" s="14">
        <v>1235.8900000000001</v>
      </c>
      <c r="E211" s="14"/>
      <c r="F211" s="15">
        <f t="shared" si="3"/>
        <v>-1295.1299999905596</v>
      </c>
      <c r="G211" s="16" t="s">
        <v>41</v>
      </c>
      <c r="H211" s="17" t="s">
        <v>182</v>
      </c>
      <c r="I211" s="49">
        <v>165026</v>
      </c>
      <c r="J211" s="70" t="s">
        <v>249</v>
      </c>
    </row>
    <row r="212" spans="1:10" x14ac:dyDescent="0.25">
      <c r="A212" s="69" t="s">
        <v>328</v>
      </c>
      <c r="B212" s="49">
        <v>261333</v>
      </c>
      <c r="C212" s="13" t="s">
        <v>268</v>
      </c>
      <c r="D212" s="14"/>
      <c r="E212" s="14">
        <v>3000</v>
      </c>
      <c r="F212" s="15">
        <f t="shared" si="3"/>
        <v>1704.8700000094404</v>
      </c>
      <c r="G212" s="16" t="s">
        <v>132</v>
      </c>
      <c r="H212" s="17"/>
      <c r="I212" s="49"/>
      <c r="J212" s="70"/>
    </row>
    <row r="213" spans="1:10" x14ac:dyDescent="0.25">
      <c r="A213" s="69" t="s">
        <v>328</v>
      </c>
      <c r="B213" s="49">
        <v>246020</v>
      </c>
      <c r="C213" s="13" t="s">
        <v>39</v>
      </c>
      <c r="D213" s="14">
        <v>795.32</v>
      </c>
      <c r="E213" s="14"/>
      <c r="F213" s="15">
        <f t="shared" si="3"/>
        <v>909.5500000094404</v>
      </c>
      <c r="G213" s="16" t="s">
        <v>45</v>
      </c>
      <c r="H213" s="17" t="s">
        <v>46</v>
      </c>
      <c r="I213" s="49">
        <v>69</v>
      </c>
      <c r="J213" s="70" t="s">
        <v>232</v>
      </c>
    </row>
    <row r="214" spans="1:10" x14ac:dyDescent="0.25">
      <c r="A214" s="69" t="s">
        <v>328</v>
      </c>
      <c r="B214" s="49">
        <v>119062</v>
      </c>
      <c r="C214" s="13" t="s">
        <v>43</v>
      </c>
      <c r="D214" s="14">
        <v>795.32</v>
      </c>
      <c r="E214" s="14"/>
      <c r="F214" s="15">
        <f t="shared" si="3"/>
        <v>114.23000000944035</v>
      </c>
      <c r="G214" s="16" t="s">
        <v>45</v>
      </c>
      <c r="H214" s="17" t="s">
        <v>46</v>
      </c>
      <c r="I214" s="49">
        <v>37</v>
      </c>
      <c r="J214" s="70" t="s">
        <v>253</v>
      </c>
    </row>
    <row r="215" spans="1:10" x14ac:dyDescent="0.25">
      <c r="A215" s="69" t="s">
        <v>328</v>
      </c>
      <c r="B215" s="49">
        <v>131501</v>
      </c>
      <c r="C215" s="13" t="s">
        <v>43</v>
      </c>
      <c r="D215" s="14">
        <v>45.8</v>
      </c>
      <c r="E215" s="14"/>
      <c r="F215" s="15">
        <f t="shared" si="3"/>
        <v>68.430000009440349</v>
      </c>
      <c r="G215" s="16" t="s">
        <v>95</v>
      </c>
      <c r="H215" s="17" t="s">
        <v>329</v>
      </c>
      <c r="I215" s="49">
        <v>10490</v>
      </c>
      <c r="J215" s="70" t="s">
        <v>232</v>
      </c>
    </row>
    <row r="216" spans="1:10" x14ac:dyDescent="0.25">
      <c r="A216" s="69" t="s">
        <v>330</v>
      </c>
      <c r="B216" s="49">
        <v>124894</v>
      </c>
      <c r="C216" s="13" t="s">
        <v>43</v>
      </c>
      <c r="D216" s="14">
        <v>1592.77</v>
      </c>
      <c r="E216" s="14"/>
      <c r="F216" s="15">
        <f t="shared" si="3"/>
        <v>-1524.3399999905596</v>
      </c>
      <c r="G216" s="16" t="s">
        <v>49</v>
      </c>
      <c r="H216" s="17" t="s">
        <v>331</v>
      </c>
      <c r="I216" s="49">
        <v>21</v>
      </c>
      <c r="J216" s="70" t="s">
        <v>327</v>
      </c>
    </row>
    <row r="217" spans="1:10" x14ac:dyDescent="0.25">
      <c r="A217" s="69" t="s">
        <v>330</v>
      </c>
      <c r="B217" s="49">
        <v>124894</v>
      </c>
      <c r="C217" s="13" t="s">
        <v>43</v>
      </c>
      <c r="D217" s="14">
        <v>403.57</v>
      </c>
      <c r="E217" s="14"/>
      <c r="F217" s="15">
        <f t="shared" si="3"/>
        <v>-1927.9099999905595</v>
      </c>
      <c r="G217" s="16" t="s">
        <v>49</v>
      </c>
      <c r="H217" s="17" t="s">
        <v>331</v>
      </c>
      <c r="I217" s="49">
        <v>20</v>
      </c>
      <c r="J217" s="70" t="s">
        <v>327</v>
      </c>
    </row>
    <row r="218" spans="1:10" x14ac:dyDescent="0.25">
      <c r="A218" s="69" t="s">
        <v>330</v>
      </c>
      <c r="B218" s="49">
        <v>574590</v>
      </c>
      <c r="C218" s="13" t="s">
        <v>39</v>
      </c>
      <c r="D218" s="14">
        <v>1700</v>
      </c>
      <c r="E218" s="14"/>
      <c r="F218" s="15">
        <f t="shared" si="3"/>
        <v>-3627.9099999905593</v>
      </c>
      <c r="G218" s="16" t="s">
        <v>48</v>
      </c>
      <c r="H218" s="17" t="s">
        <v>236</v>
      </c>
      <c r="I218" s="49">
        <v>2264</v>
      </c>
      <c r="J218" s="70" t="s">
        <v>257</v>
      </c>
    </row>
    <row r="219" spans="1:10" x14ac:dyDescent="0.25">
      <c r="A219" s="69" t="s">
        <v>330</v>
      </c>
      <c r="B219" s="49">
        <v>122822</v>
      </c>
      <c r="C219" s="13" t="s">
        <v>43</v>
      </c>
      <c r="D219" s="14">
        <v>17.600000000000001</v>
      </c>
      <c r="E219" s="14"/>
      <c r="F219" s="15">
        <f t="shared" si="3"/>
        <v>-3645.5099999905592</v>
      </c>
      <c r="G219" s="16" t="s">
        <v>55</v>
      </c>
      <c r="H219" s="17" t="s">
        <v>295</v>
      </c>
      <c r="I219" s="49">
        <v>5722</v>
      </c>
      <c r="J219" s="70" t="s">
        <v>230</v>
      </c>
    </row>
    <row r="220" spans="1:10" x14ac:dyDescent="0.25">
      <c r="A220" s="69" t="s">
        <v>330</v>
      </c>
      <c r="B220" s="49">
        <v>291319</v>
      </c>
      <c r="C220" s="13" t="s">
        <v>16</v>
      </c>
      <c r="D220" s="14"/>
      <c r="E220" s="14">
        <v>9000</v>
      </c>
      <c r="F220" s="15">
        <f t="shared" si="3"/>
        <v>5354.4900000094403</v>
      </c>
      <c r="G220" s="16" t="s">
        <v>132</v>
      </c>
      <c r="H220" s="17"/>
      <c r="I220" s="49"/>
      <c r="J220" s="70"/>
    </row>
    <row r="221" spans="1:10" x14ac:dyDescent="0.25">
      <c r="A221" s="69" t="s">
        <v>330</v>
      </c>
      <c r="B221" s="49">
        <v>576256</v>
      </c>
      <c r="C221" s="13" t="s">
        <v>39</v>
      </c>
      <c r="D221" s="14">
        <v>957.51</v>
      </c>
      <c r="E221" s="14"/>
      <c r="F221" s="15">
        <f t="shared" si="3"/>
        <v>4396.9800000094401</v>
      </c>
      <c r="G221" s="16" t="s">
        <v>41</v>
      </c>
      <c r="H221" s="17" t="s">
        <v>197</v>
      </c>
      <c r="I221" s="49">
        <v>358588</v>
      </c>
      <c r="J221" s="70" t="s">
        <v>248</v>
      </c>
    </row>
    <row r="222" spans="1:10" x14ac:dyDescent="0.25">
      <c r="A222" s="69" t="s">
        <v>330</v>
      </c>
      <c r="B222" s="49">
        <v>575382</v>
      </c>
      <c r="C222" s="13" t="s">
        <v>39</v>
      </c>
      <c r="D222" s="14">
        <v>1733.64</v>
      </c>
      <c r="E222" s="14"/>
      <c r="F222" s="15">
        <f t="shared" si="3"/>
        <v>2663.3400000094398</v>
      </c>
      <c r="G222" s="16" t="s">
        <v>41</v>
      </c>
      <c r="H222" s="17" t="s">
        <v>110</v>
      </c>
      <c r="I222" s="49">
        <v>337082</v>
      </c>
      <c r="J222" s="70" t="s">
        <v>248</v>
      </c>
    </row>
    <row r="223" spans="1:10" x14ac:dyDescent="0.25">
      <c r="A223" s="69" t="s">
        <v>330</v>
      </c>
      <c r="B223" s="49">
        <v>571891</v>
      </c>
      <c r="C223" s="13" t="s">
        <v>39</v>
      </c>
      <c r="D223" s="14">
        <v>1391.82</v>
      </c>
      <c r="E223" s="14"/>
      <c r="F223" s="15">
        <f t="shared" si="3"/>
        <v>1271.5200000094399</v>
      </c>
      <c r="G223" s="16" t="s">
        <v>45</v>
      </c>
      <c r="H223" s="17" t="s">
        <v>46</v>
      </c>
      <c r="I223" s="49">
        <v>53</v>
      </c>
      <c r="J223" s="70" t="s">
        <v>232</v>
      </c>
    </row>
    <row r="224" spans="1:10" x14ac:dyDescent="0.25">
      <c r="A224" s="69" t="s">
        <v>330</v>
      </c>
      <c r="B224" s="49">
        <v>574996</v>
      </c>
      <c r="C224" s="13" t="s">
        <v>39</v>
      </c>
      <c r="D224" s="14">
        <v>441.16</v>
      </c>
      <c r="E224" s="14"/>
      <c r="F224" s="15">
        <f t="shared" si="3"/>
        <v>830.36000000943977</v>
      </c>
      <c r="G224" s="16" t="s">
        <v>45</v>
      </c>
      <c r="H224" s="17" t="s">
        <v>46</v>
      </c>
      <c r="I224" s="49">
        <v>80</v>
      </c>
      <c r="J224" s="70" t="s">
        <v>257</v>
      </c>
    </row>
    <row r="225" spans="1:10" x14ac:dyDescent="0.25">
      <c r="A225" s="69" t="s">
        <v>330</v>
      </c>
      <c r="B225" s="49">
        <v>573076</v>
      </c>
      <c r="C225" s="13" t="s">
        <v>39</v>
      </c>
      <c r="D225" s="14">
        <v>471.44</v>
      </c>
      <c r="E225" s="14"/>
      <c r="F225" s="15">
        <f t="shared" si="3"/>
        <v>358.92000000943978</v>
      </c>
      <c r="G225" s="16" t="s">
        <v>95</v>
      </c>
      <c r="H225" s="17" t="s">
        <v>332</v>
      </c>
      <c r="I225" s="49">
        <v>28818</v>
      </c>
      <c r="J225" s="70" t="s">
        <v>291</v>
      </c>
    </row>
    <row r="226" spans="1:10" x14ac:dyDescent="0.25">
      <c r="A226" s="69" t="s">
        <v>330</v>
      </c>
      <c r="B226" s="49">
        <v>575820</v>
      </c>
      <c r="C226" s="13" t="s">
        <v>39</v>
      </c>
      <c r="D226" s="14">
        <v>76.8</v>
      </c>
      <c r="E226" s="14"/>
      <c r="F226" s="15">
        <f t="shared" si="3"/>
        <v>282.12000000943976</v>
      </c>
      <c r="G226" s="16" t="s">
        <v>41</v>
      </c>
      <c r="H226" s="17" t="s">
        <v>197</v>
      </c>
      <c r="I226" s="49">
        <v>36337</v>
      </c>
      <c r="J226" s="70" t="s">
        <v>248</v>
      </c>
    </row>
    <row r="227" spans="1:10" x14ac:dyDescent="0.25">
      <c r="A227" s="69" t="s">
        <v>333</v>
      </c>
      <c r="B227" s="49">
        <v>301210</v>
      </c>
      <c r="C227" s="13" t="s">
        <v>16</v>
      </c>
      <c r="D227" s="14"/>
      <c r="E227" s="14">
        <v>23000</v>
      </c>
      <c r="F227" s="15">
        <f t="shared" si="3"/>
        <v>23282.12000000944</v>
      </c>
      <c r="G227" s="16" t="s">
        <v>132</v>
      </c>
      <c r="H227" s="17"/>
      <c r="I227" s="49"/>
      <c r="J227" s="70"/>
    </row>
    <row r="228" spans="1:10" x14ac:dyDescent="0.25">
      <c r="A228" s="69" t="s">
        <v>333</v>
      </c>
      <c r="B228" s="49">
        <v>369318</v>
      </c>
      <c r="C228" s="13" t="s">
        <v>312</v>
      </c>
      <c r="D228" s="14">
        <v>18734.45</v>
      </c>
      <c r="E228" s="14"/>
      <c r="F228" s="15">
        <f t="shared" si="3"/>
        <v>4547.6700000094388</v>
      </c>
      <c r="G228" s="16" t="s">
        <v>160</v>
      </c>
      <c r="H228" s="17" t="s">
        <v>286</v>
      </c>
      <c r="I228" s="49" t="s">
        <v>334</v>
      </c>
      <c r="J228" s="70" t="s">
        <v>333</v>
      </c>
    </row>
    <row r="229" spans="1:10" x14ac:dyDescent="0.25">
      <c r="A229" s="69" t="s">
        <v>333</v>
      </c>
      <c r="B229" s="49">
        <v>369318</v>
      </c>
      <c r="C229" s="13" t="s">
        <v>312</v>
      </c>
      <c r="D229" s="14">
        <v>1465.94</v>
      </c>
      <c r="E229" s="14"/>
      <c r="F229" s="15">
        <f t="shared" si="3"/>
        <v>3081.7300000094388</v>
      </c>
      <c r="G229" s="16" t="s">
        <v>32</v>
      </c>
      <c r="H229" s="17" t="s">
        <v>335</v>
      </c>
      <c r="I229" s="49">
        <v>8813</v>
      </c>
      <c r="J229" s="70" t="s">
        <v>333</v>
      </c>
    </row>
    <row r="230" spans="1:10" x14ac:dyDescent="0.25">
      <c r="A230" s="69" t="s">
        <v>333</v>
      </c>
      <c r="B230" s="49">
        <v>323943</v>
      </c>
      <c r="C230" s="13" t="s">
        <v>39</v>
      </c>
      <c r="D230" s="14">
        <v>1688.82</v>
      </c>
      <c r="E230" s="14"/>
      <c r="F230" s="15">
        <f t="shared" si="3"/>
        <v>1392.9100000094388</v>
      </c>
      <c r="G230" s="16" t="s">
        <v>159</v>
      </c>
      <c r="H230" s="17" t="s">
        <v>222</v>
      </c>
      <c r="I230" s="49">
        <v>8202</v>
      </c>
      <c r="J230" s="70" t="s">
        <v>277</v>
      </c>
    </row>
    <row r="231" spans="1:10" x14ac:dyDescent="0.25">
      <c r="A231" s="69" t="s">
        <v>333</v>
      </c>
      <c r="B231" s="49">
        <v>324255</v>
      </c>
      <c r="C231" s="13" t="s">
        <v>39</v>
      </c>
      <c r="D231" s="14">
        <v>166.8</v>
      </c>
      <c r="E231" s="14"/>
      <c r="F231" s="15">
        <f t="shared" si="3"/>
        <v>1226.1100000094389</v>
      </c>
      <c r="G231" s="16" t="s">
        <v>74</v>
      </c>
      <c r="H231" s="17" t="s">
        <v>181</v>
      </c>
      <c r="I231" s="49">
        <v>2919052</v>
      </c>
      <c r="J231" s="70" t="s">
        <v>277</v>
      </c>
    </row>
    <row r="232" spans="1:10" x14ac:dyDescent="0.25">
      <c r="A232" s="69" t="s">
        <v>333</v>
      </c>
      <c r="B232" s="49">
        <v>325754</v>
      </c>
      <c r="C232" s="13" t="s">
        <v>39</v>
      </c>
      <c r="D232" s="14">
        <v>298</v>
      </c>
      <c r="E232" s="14"/>
      <c r="F232" s="15">
        <f t="shared" si="3"/>
        <v>928.11000000943886</v>
      </c>
      <c r="G232" s="16" t="s">
        <v>48</v>
      </c>
      <c r="H232" s="17" t="s">
        <v>336</v>
      </c>
      <c r="I232" s="49">
        <v>537</v>
      </c>
      <c r="J232" s="70" t="s">
        <v>257</v>
      </c>
    </row>
    <row r="233" spans="1:10" x14ac:dyDescent="0.25">
      <c r="A233" s="69" t="s">
        <v>337</v>
      </c>
      <c r="B233" s="49">
        <v>311535</v>
      </c>
      <c r="C233" s="13" t="s">
        <v>268</v>
      </c>
      <c r="D233" s="14"/>
      <c r="E233" s="14">
        <v>351.6</v>
      </c>
      <c r="F233" s="15">
        <f t="shared" si="3"/>
        <v>1279.7100000094388</v>
      </c>
      <c r="G233" s="16" t="s">
        <v>20</v>
      </c>
      <c r="H233" s="17" t="s">
        <v>338</v>
      </c>
      <c r="I233" s="49"/>
      <c r="J233" s="70"/>
    </row>
    <row r="234" spans="1:10" x14ac:dyDescent="0.25">
      <c r="A234" s="69" t="s">
        <v>337</v>
      </c>
      <c r="B234" s="49">
        <v>311403</v>
      </c>
      <c r="C234" s="13" t="s">
        <v>16</v>
      </c>
      <c r="D234" s="14"/>
      <c r="E234" s="14">
        <v>5000</v>
      </c>
      <c r="F234" s="15">
        <f t="shared" si="3"/>
        <v>6279.7100000094388</v>
      </c>
      <c r="G234" s="16" t="s">
        <v>132</v>
      </c>
      <c r="H234" s="17"/>
      <c r="I234" s="49"/>
      <c r="J234" s="70"/>
    </row>
    <row r="235" spans="1:10" x14ac:dyDescent="0.25">
      <c r="A235" s="69" t="s">
        <v>337</v>
      </c>
      <c r="B235" s="49">
        <v>389043</v>
      </c>
      <c r="C235" s="13" t="s">
        <v>39</v>
      </c>
      <c r="D235" s="14">
        <v>28</v>
      </c>
      <c r="E235" s="14"/>
      <c r="F235" s="15">
        <f t="shared" si="3"/>
        <v>6251.7100000094388</v>
      </c>
      <c r="G235" s="16" t="s">
        <v>41</v>
      </c>
      <c r="H235" s="17" t="s">
        <v>165</v>
      </c>
      <c r="I235" s="49">
        <v>39676</v>
      </c>
      <c r="J235" s="70" t="s">
        <v>192</v>
      </c>
    </row>
    <row r="236" spans="1:10" x14ac:dyDescent="0.25">
      <c r="A236" s="69" t="s">
        <v>337</v>
      </c>
      <c r="B236" s="49">
        <v>246548</v>
      </c>
      <c r="C236" s="13" t="s">
        <v>234</v>
      </c>
      <c r="D236" s="14">
        <v>1217.97</v>
      </c>
      <c r="E236" s="14"/>
      <c r="F236" s="15">
        <f t="shared" si="3"/>
        <v>5033.7400000094385</v>
      </c>
      <c r="G236" s="16" t="s">
        <v>65</v>
      </c>
      <c r="H236" s="17" t="s">
        <v>235</v>
      </c>
      <c r="I236" s="49">
        <v>8968730</v>
      </c>
      <c r="J236" s="70" t="s">
        <v>339</v>
      </c>
    </row>
    <row r="237" spans="1:10" x14ac:dyDescent="0.25">
      <c r="A237" s="69" t="s">
        <v>337</v>
      </c>
      <c r="B237" s="49">
        <v>389793</v>
      </c>
      <c r="C237" s="13" t="s">
        <v>39</v>
      </c>
      <c r="D237" s="14">
        <v>2138.2199999999998</v>
      </c>
      <c r="E237" s="14"/>
      <c r="F237" s="15">
        <f t="shared" si="3"/>
        <v>2895.5200000094387</v>
      </c>
      <c r="G237" s="16" t="s">
        <v>41</v>
      </c>
      <c r="H237" s="17" t="s">
        <v>72</v>
      </c>
      <c r="I237" s="49">
        <v>850863</v>
      </c>
      <c r="J237" s="70" t="s">
        <v>192</v>
      </c>
    </row>
    <row r="238" spans="1:10" x14ac:dyDescent="0.25">
      <c r="A238" s="69" t="s">
        <v>337</v>
      </c>
      <c r="B238" s="49">
        <v>388659</v>
      </c>
      <c r="C238" s="13" t="s">
        <v>39</v>
      </c>
      <c r="D238" s="14">
        <v>1192.99</v>
      </c>
      <c r="E238" s="14"/>
      <c r="F238" s="15">
        <f t="shared" si="3"/>
        <v>1702.5300000094387</v>
      </c>
      <c r="G238" s="16" t="s">
        <v>45</v>
      </c>
      <c r="H238" s="17" t="s">
        <v>46</v>
      </c>
      <c r="I238" s="49">
        <v>74</v>
      </c>
      <c r="J238" s="70" t="s">
        <v>260</v>
      </c>
    </row>
    <row r="239" spans="1:10" x14ac:dyDescent="0.25">
      <c r="A239" s="69" t="s">
        <v>337</v>
      </c>
      <c r="B239" s="49">
        <v>389413</v>
      </c>
      <c r="C239" s="13" t="s">
        <v>39</v>
      </c>
      <c r="D239" s="14">
        <v>309.8</v>
      </c>
      <c r="E239" s="14"/>
      <c r="F239" s="15">
        <f t="shared" si="3"/>
        <v>1392.7300000094388</v>
      </c>
      <c r="G239" s="16" t="s">
        <v>41</v>
      </c>
      <c r="H239" s="17" t="s">
        <v>165</v>
      </c>
      <c r="I239" s="49">
        <v>39675</v>
      </c>
      <c r="J239" s="70" t="s">
        <v>192</v>
      </c>
    </row>
    <row r="240" spans="1:10" x14ac:dyDescent="0.25">
      <c r="A240" s="69"/>
      <c r="B240" s="49"/>
      <c r="C240" s="13"/>
      <c r="D240" s="14"/>
      <c r="E240" s="14"/>
      <c r="F240" s="15"/>
      <c r="G240" s="16"/>
      <c r="H240" s="17"/>
      <c r="I240" s="49"/>
      <c r="J240" s="70"/>
    </row>
    <row r="241" spans="1:10" ht="15.75" thickBot="1" x14ac:dyDescent="0.3">
      <c r="A241" s="88" t="s">
        <v>21</v>
      </c>
      <c r="B241" s="89"/>
      <c r="C241" s="18"/>
      <c r="D241" s="19">
        <f>SUM(D10:D240)</f>
        <v>1026888.5800000001</v>
      </c>
      <c r="E241" s="19">
        <f>SUM(E10:E240)</f>
        <v>1027393.7499999999</v>
      </c>
      <c r="F241" s="20">
        <f>F9-D241+E241</f>
        <v>1392.730000009411</v>
      </c>
      <c r="G241" s="21"/>
      <c r="H241" s="22"/>
      <c r="I241" s="50"/>
      <c r="J241" s="23"/>
    </row>
    <row r="242" spans="1:10" x14ac:dyDescent="0.25">
      <c r="A242" s="24" t="s">
        <v>22</v>
      </c>
      <c r="B242" s="3"/>
      <c r="C242" s="3"/>
      <c r="D242" s="4"/>
      <c r="E242" s="3"/>
      <c r="F242" s="3"/>
      <c r="G242" s="3"/>
      <c r="H242" s="3"/>
      <c r="I242" s="48"/>
      <c r="J242" s="5"/>
    </row>
    <row r="243" spans="1:10" x14ac:dyDescent="0.25">
      <c r="A243" s="24"/>
      <c r="B243" s="3"/>
      <c r="C243" s="3"/>
      <c r="D243" s="4"/>
      <c r="E243" s="3"/>
      <c r="F243" s="3"/>
      <c r="G243" s="3"/>
      <c r="H243" s="3"/>
      <c r="I243" s="48"/>
      <c r="J243" s="5"/>
    </row>
    <row r="244" spans="1:10" x14ac:dyDescent="0.25">
      <c r="A244" s="24"/>
      <c r="B244" s="3"/>
      <c r="C244" s="3"/>
      <c r="D244" s="4"/>
      <c r="E244" s="3"/>
      <c r="F244" s="3"/>
      <c r="G244" s="3"/>
      <c r="H244" s="3"/>
      <c r="I244" s="48"/>
      <c r="J244" s="5"/>
    </row>
    <row r="246" spans="1:10" ht="25.5" x14ac:dyDescent="0.25">
      <c r="C246" s="90" t="s">
        <v>0</v>
      </c>
      <c r="D246" s="90"/>
      <c r="E246" s="90"/>
      <c r="F246" s="90"/>
      <c r="G246" s="90"/>
      <c r="H246" s="90"/>
      <c r="I246" s="90"/>
      <c r="J246" s="90"/>
    </row>
    <row r="248" spans="1:10" ht="18.75" x14ac:dyDescent="0.3">
      <c r="A248" s="91" t="s">
        <v>340</v>
      </c>
      <c r="B248" s="91"/>
      <c r="C248" s="91"/>
      <c r="D248" s="91"/>
      <c r="E248" s="91"/>
      <c r="F248" s="91"/>
      <c r="G248" s="91"/>
      <c r="H248" s="91"/>
      <c r="I248" s="91"/>
      <c r="J248" s="91"/>
    </row>
    <row r="249" spans="1:10" x14ac:dyDescent="0.25">
      <c r="A249" s="3"/>
      <c r="B249" s="3"/>
      <c r="C249" s="3"/>
      <c r="D249" s="4"/>
      <c r="E249" s="3"/>
      <c r="F249" s="3"/>
      <c r="G249" s="3"/>
      <c r="H249" s="3"/>
      <c r="I249" s="48"/>
      <c r="J249" s="5"/>
    </row>
    <row r="250" spans="1:10" x14ac:dyDescent="0.25">
      <c r="A250" s="92" t="s">
        <v>23</v>
      </c>
      <c r="B250" s="93"/>
      <c r="C250" s="93"/>
      <c r="D250" s="93"/>
      <c r="E250" s="94"/>
      <c r="F250" s="3"/>
      <c r="G250" s="95" t="s">
        <v>24</v>
      </c>
      <c r="H250" s="95"/>
      <c r="I250" s="95"/>
      <c r="J250" s="5"/>
    </row>
    <row r="251" spans="1:10" x14ac:dyDescent="0.25">
      <c r="A251" s="25" t="s">
        <v>117</v>
      </c>
      <c r="B251" s="73"/>
      <c r="C251" s="73"/>
      <c r="D251" s="26"/>
      <c r="E251" s="27">
        <f t="shared" ref="E251:E307" si="4">SUMIF($G$8:$G$240,A251,$D$8:$D$240)</f>
        <v>3755.29</v>
      </c>
      <c r="F251" s="3"/>
      <c r="G251" s="68" t="s">
        <v>28</v>
      </c>
      <c r="H251" s="73"/>
      <c r="I251" s="51">
        <f>SUMIF($G$8:$G$240,G251,$E$8:$E$240)</f>
        <v>279383.77999999997</v>
      </c>
      <c r="J251" s="5"/>
    </row>
    <row r="252" spans="1:10" x14ac:dyDescent="0.25">
      <c r="A252" s="25" t="s">
        <v>74</v>
      </c>
      <c r="B252" s="73"/>
      <c r="C252" s="73"/>
      <c r="D252" s="26"/>
      <c r="E252" s="27">
        <f t="shared" si="4"/>
        <v>670.8</v>
      </c>
      <c r="F252" s="3"/>
      <c r="G252" s="68" t="s">
        <v>52</v>
      </c>
      <c r="H252" s="73"/>
      <c r="I252" s="52">
        <f>SUMIF($G$8:$G$240,G252,$E$8:$E$240)</f>
        <v>670000</v>
      </c>
      <c r="J252" s="5"/>
    </row>
    <row r="253" spans="1:10" x14ac:dyDescent="0.25">
      <c r="A253" s="25" t="s">
        <v>125</v>
      </c>
      <c r="B253" s="73"/>
      <c r="C253" s="73"/>
      <c r="D253" s="26"/>
      <c r="E253" s="27">
        <f t="shared" si="4"/>
        <v>379</v>
      </c>
      <c r="F253" s="3"/>
      <c r="G253" s="25" t="s">
        <v>20</v>
      </c>
      <c r="H253" s="73"/>
      <c r="I253" s="52">
        <f>SUMIF($G$8:$G$240,G253,$E$8:$E$240)</f>
        <v>11009.97</v>
      </c>
      <c r="J253" s="5"/>
    </row>
    <row r="254" spans="1:10" x14ac:dyDescent="0.25">
      <c r="A254" s="25" t="s">
        <v>59</v>
      </c>
      <c r="B254" s="73"/>
      <c r="C254" s="73"/>
      <c r="D254" s="26"/>
      <c r="E254" s="27">
        <f t="shared" si="4"/>
        <v>278849.53999999998</v>
      </c>
      <c r="F254" s="3"/>
      <c r="G254" s="25" t="s">
        <v>26</v>
      </c>
      <c r="H254" s="3"/>
      <c r="I254" s="52">
        <f>SUMIF($G$8:$G$240,G254,$E$8:$E$240)</f>
        <v>0</v>
      </c>
      <c r="J254" s="5"/>
    </row>
    <row r="255" spans="1:10" x14ac:dyDescent="0.25">
      <c r="A255" s="25" t="s">
        <v>120</v>
      </c>
      <c r="D255" s="26"/>
      <c r="E255" s="27">
        <f t="shared" si="4"/>
        <v>0</v>
      </c>
      <c r="F255" s="3"/>
      <c r="G255" s="25" t="s">
        <v>132</v>
      </c>
      <c r="H255" s="3"/>
      <c r="I255" s="52">
        <f>SUMIF($G$8:$G$240,G255,$E$8:$E$240)</f>
        <v>67000</v>
      </c>
      <c r="J255" s="5"/>
    </row>
    <row r="256" spans="1:10" x14ac:dyDescent="0.25">
      <c r="A256" s="25" t="s">
        <v>126</v>
      </c>
      <c r="B256" s="73"/>
      <c r="C256" s="73"/>
      <c r="D256" s="26"/>
      <c r="E256" s="27">
        <f t="shared" si="4"/>
        <v>0</v>
      </c>
      <c r="F256" s="3"/>
      <c r="G256" s="30" t="s">
        <v>31</v>
      </c>
      <c r="H256" s="74"/>
      <c r="I256" s="53">
        <f>SUM(I251:I255)</f>
        <v>1027393.75</v>
      </c>
      <c r="J256" s="77">
        <f>E241-I256</f>
        <v>0</v>
      </c>
    </row>
    <row r="257" spans="1:10" x14ac:dyDescent="0.25">
      <c r="A257" s="25" t="s">
        <v>122</v>
      </c>
      <c r="B257" s="73"/>
      <c r="C257" s="73"/>
      <c r="D257" s="26"/>
      <c r="E257" s="27">
        <f t="shared" si="4"/>
        <v>1788</v>
      </c>
      <c r="F257" s="3"/>
      <c r="G257" s="75"/>
      <c r="H257" s="76"/>
      <c r="I257" s="54"/>
      <c r="J257" s="5"/>
    </row>
    <row r="258" spans="1:10" x14ac:dyDescent="0.25">
      <c r="A258" s="25" t="s">
        <v>105</v>
      </c>
      <c r="B258" s="73"/>
      <c r="C258" s="73"/>
      <c r="D258" s="26"/>
      <c r="E258" s="27">
        <f t="shared" si="4"/>
        <v>4297.24</v>
      </c>
      <c r="F258" s="3"/>
      <c r="G258" s="33" t="s">
        <v>33</v>
      </c>
      <c r="H258" s="34"/>
      <c r="I258" s="55"/>
    </row>
    <row r="259" spans="1:10" x14ac:dyDescent="0.25">
      <c r="A259" s="25" t="s">
        <v>127</v>
      </c>
      <c r="B259" s="73"/>
      <c r="C259" s="73"/>
      <c r="D259" s="26"/>
      <c r="E259" s="27">
        <f t="shared" si="4"/>
        <v>0</v>
      </c>
      <c r="F259" s="3"/>
      <c r="G259" s="68" t="s">
        <v>34</v>
      </c>
      <c r="H259" s="73"/>
      <c r="I259" s="52">
        <f>'[1]CEF Julho 2022 - 901922'!I262</f>
        <v>-4.283720045350492E-10</v>
      </c>
    </row>
    <row r="260" spans="1:10" x14ac:dyDescent="0.25">
      <c r="A260" s="25" t="s">
        <v>128</v>
      </c>
      <c r="B260" s="73"/>
      <c r="C260" s="73"/>
      <c r="D260" s="26"/>
      <c r="E260" s="27">
        <f t="shared" si="4"/>
        <v>0</v>
      </c>
      <c r="F260" s="3"/>
      <c r="G260" s="25" t="s">
        <v>59</v>
      </c>
      <c r="H260" s="73"/>
      <c r="I260" s="52">
        <f>SUMIF($G$8:$G$240,G260,$D$8:$D$240)</f>
        <v>278849.53999999998</v>
      </c>
    </row>
    <row r="261" spans="1:10" x14ac:dyDescent="0.25">
      <c r="A261" s="25" t="s">
        <v>67</v>
      </c>
      <c r="B261" s="73"/>
      <c r="C261" s="73"/>
      <c r="D261" s="26"/>
      <c r="E261" s="27">
        <f t="shared" si="4"/>
        <v>0</v>
      </c>
      <c r="F261" s="3"/>
      <c r="G261" s="84" t="s">
        <v>28</v>
      </c>
      <c r="H261" s="85"/>
      <c r="I261" s="52">
        <f>-SUMIF($G$8:$G$240,G261,$E$8:$E$240)</f>
        <v>-279383.77999999997</v>
      </c>
    </row>
    <row r="262" spans="1:10" x14ac:dyDescent="0.25">
      <c r="A262" s="68" t="s">
        <v>68</v>
      </c>
      <c r="B262" s="73"/>
      <c r="C262" s="73"/>
      <c r="D262" s="26"/>
      <c r="E262" s="27">
        <f t="shared" si="4"/>
        <v>1139</v>
      </c>
      <c r="F262" s="3"/>
      <c r="G262" s="68" t="s">
        <v>151</v>
      </c>
      <c r="H262" s="73"/>
      <c r="I262" s="52">
        <v>639.87</v>
      </c>
    </row>
    <row r="263" spans="1:10" x14ac:dyDescent="0.25">
      <c r="A263" s="25" t="s">
        <v>27</v>
      </c>
      <c r="B263" s="73"/>
      <c r="C263" s="73"/>
      <c r="D263" s="26"/>
      <c r="E263" s="27">
        <f t="shared" si="4"/>
        <v>0</v>
      </c>
      <c r="F263" s="3"/>
      <c r="G263" s="36"/>
      <c r="H263" s="37"/>
      <c r="I263" s="52"/>
    </row>
    <row r="264" spans="1:10" x14ac:dyDescent="0.25">
      <c r="A264" s="25" t="s">
        <v>129</v>
      </c>
      <c r="B264" s="73"/>
      <c r="C264" s="73"/>
      <c r="D264" s="26"/>
      <c r="E264" s="27">
        <f t="shared" si="4"/>
        <v>0</v>
      </c>
      <c r="F264" s="3"/>
      <c r="G264" s="38" t="s">
        <v>36</v>
      </c>
      <c r="H264" s="37"/>
      <c r="I264" s="56">
        <f>SUM(I259:I263)</f>
        <v>105.62999999960186</v>
      </c>
    </row>
    <row r="265" spans="1:10" x14ac:dyDescent="0.25">
      <c r="A265" s="25" t="s">
        <v>115</v>
      </c>
      <c r="B265" s="73"/>
      <c r="C265" s="73"/>
      <c r="D265" s="26"/>
      <c r="E265" s="27">
        <f t="shared" si="4"/>
        <v>0</v>
      </c>
      <c r="F265" s="3"/>
      <c r="G265" s="40"/>
      <c r="I265" s="57"/>
      <c r="J265" s="5"/>
    </row>
    <row r="266" spans="1:10" x14ac:dyDescent="0.25">
      <c r="A266" s="25" t="s">
        <v>81</v>
      </c>
      <c r="B266" s="73"/>
      <c r="C266" s="73"/>
      <c r="D266" s="26"/>
      <c r="E266" s="27">
        <f t="shared" si="4"/>
        <v>1638.62</v>
      </c>
      <c r="F266" s="3"/>
      <c r="G266" s="78" t="s">
        <v>130</v>
      </c>
      <c r="H266" s="79"/>
      <c r="I266" s="58"/>
      <c r="J266" s="5"/>
    </row>
    <row r="267" spans="1:10" x14ac:dyDescent="0.25">
      <c r="A267" s="25" t="s">
        <v>131</v>
      </c>
      <c r="B267" s="73"/>
      <c r="C267" s="73"/>
      <c r="D267" s="26"/>
      <c r="E267" s="27">
        <f t="shared" si="4"/>
        <v>0</v>
      </c>
      <c r="F267" s="3"/>
      <c r="G267" s="80" t="s">
        <v>34</v>
      </c>
      <c r="H267" s="81"/>
      <c r="I267" s="51">
        <v>0</v>
      </c>
      <c r="J267" s="5"/>
    </row>
    <row r="268" spans="1:10" x14ac:dyDescent="0.25">
      <c r="A268" s="25" t="s">
        <v>78</v>
      </c>
      <c r="B268" s="73"/>
      <c r="C268" s="73"/>
      <c r="D268" s="26"/>
      <c r="E268" s="27">
        <f t="shared" si="4"/>
        <v>46102.22</v>
      </c>
      <c r="F268" s="3"/>
      <c r="G268" s="25" t="s">
        <v>132</v>
      </c>
      <c r="H268" s="73"/>
      <c r="I268" s="52">
        <f>SUMIF($G$8:$G$240,G268,$E$8:$E$240)</f>
        <v>67000</v>
      </c>
      <c r="J268" s="5"/>
    </row>
    <row r="269" spans="1:10" x14ac:dyDescent="0.25">
      <c r="A269" s="25" t="s">
        <v>160</v>
      </c>
      <c r="B269" s="73"/>
      <c r="C269" s="73"/>
      <c r="D269" s="26"/>
      <c r="E269" s="27">
        <f t="shared" si="4"/>
        <v>32037.16</v>
      </c>
      <c r="F269" s="3"/>
      <c r="G269" s="68" t="s">
        <v>133</v>
      </c>
      <c r="H269" s="73"/>
      <c r="I269" s="52">
        <f>-SUMIF($G$8:$G$240,G269,$D$8:$D$240)</f>
        <v>-22000</v>
      </c>
      <c r="J269" s="5"/>
    </row>
    <row r="270" spans="1:10" x14ac:dyDescent="0.25">
      <c r="A270" s="25" t="s">
        <v>29</v>
      </c>
      <c r="B270" s="73"/>
      <c r="C270" s="73"/>
      <c r="D270" s="26"/>
      <c r="E270" s="27">
        <f t="shared" si="4"/>
        <v>186.44</v>
      </c>
      <c r="F270" s="3"/>
      <c r="G270" s="68" t="s">
        <v>341</v>
      </c>
      <c r="H270" s="37"/>
      <c r="I270" s="59">
        <v>22000</v>
      </c>
      <c r="J270" s="5"/>
    </row>
    <row r="271" spans="1:10" x14ac:dyDescent="0.25">
      <c r="A271" s="25" t="s">
        <v>134</v>
      </c>
      <c r="B271" s="73"/>
      <c r="C271" s="73"/>
      <c r="D271" s="26"/>
      <c r="E271" s="27">
        <f t="shared" si="4"/>
        <v>0</v>
      </c>
      <c r="F271" s="3"/>
      <c r="G271" s="30" t="s">
        <v>135</v>
      </c>
      <c r="H271" s="37"/>
      <c r="I271" s="53">
        <f>SUM(I267:I270)</f>
        <v>67000</v>
      </c>
      <c r="J271" s="5"/>
    </row>
    <row r="272" spans="1:10" ht="34.5" customHeight="1" x14ac:dyDescent="0.25">
      <c r="A272" s="68" t="s">
        <v>57</v>
      </c>
      <c r="B272" s="73"/>
      <c r="C272" s="73"/>
      <c r="D272" s="26"/>
      <c r="E272" s="27">
        <f t="shared" si="4"/>
        <v>240</v>
      </c>
      <c r="F272" s="3"/>
      <c r="G272" s="40"/>
      <c r="I272" s="57"/>
      <c r="J272" s="5"/>
    </row>
    <row r="273" spans="1:10" x14ac:dyDescent="0.25">
      <c r="A273" s="25" t="s">
        <v>65</v>
      </c>
      <c r="B273" s="73"/>
      <c r="C273" s="73"/>
      <c r="D273" s="26"/>
      <c r="E273" s="27">
        <f t="shared" si="4"/>
        <v>1217.97</v>
      </c>
      <c r="F273" s="3"/>
      <c r="G273" s="33" t="s">
        <v>136</v>
      </c>
      <c r="H273" s="34"/>
      <c r="I273" s="55"/>
      <c r="J273" s="5"/>
    </row>
    <row r="274" spans="1:10" x14ac:dyDescent="0.25">
      <c r="A274" s="25" t="s">
        <v>101</v>
      </c>
      <c r="B274" s="73"/>
      <c r="C274" s="73"/>
      <c r="D274" s="26"/>
      <c r="E274" s="27">
        <f t="shared" si="4"/>
        <v>48506.49</v>
      </c>
      <c r="F274" s="3"/>
      <c r="G274" s="68" t="s">
        <v>34</v>
      </c>
      <c r="H274" s="73"/>
      <c r="I274" s="60">
        <f>'[1]CEF Junho 2022 - 901922'!I305</f>
        <v>760000</v>
      </c>
      <c r="J274" s="5"/>
    </row>
    <row r="275" spans="1:10" x14ac:dyDescent="0.25">
      <c r="A275" s="25" t="s">
        <v>96</v>
      </c>
      <c r="B275" s="73"/>
      <c r="C275" s="73"/>
      <c r="D275" s="26"/>
      <c r="E275" s="27">
        <f t="shared" si="4"/>
        <v>1709.42</v>
      </c>
      <c r="F275" s="3"/>
      <c r="G275" s="68" t="s">
        <v>38</v>
      </c>
      <c r="H275" s="73"/>
      <c r="I275" s="61">
        <v>800000</v>
      </c>
      <c r="J275" s="5"/>
    </row>
    <row r="276" spans="1:10" x14ac:dyDescent="0.25">
      <c r="A276" s="68" t="s">
        <v>100</v>
      </c>
      <c r="B276" s="73"/>
      <c r="C276" s="73"/>
      <c r="D276" s="26"/>
      <c r="E276" s="27">
        <f t="shared" si="4"/>
        <v>41207.000000000007</v>
      </c>
      <c r="F276" s="3"/>
      <c r="G276" s="68" t="s">
        <v>52</v>
      </c>
      <c r="H276" s="73"/>
      <c r="I276" s="52">
        <f>-SUMIF($G$8:$G$240,G276,$E$8:$E$240)</f>
        <v>-670000</v>
      </c>
      <c r="J276" s="5"/>
    </row>
    <row r="277" spans="1:10" x14ac:dyDescent="0.25">
      <c r="A277" s="68" t="s">
        <v>103</v>
      </c>
      <c r="B277" s="73"/>
      <c r="C277" s="73"/>
      <c r="D277" s="26"/>
      <c r="E277" s="27">
        <f t="shared" si="4"/>
        <v>1302.58</v>
      </c>
      <c r="F277" s="3"/>
      <c r="G277" s="68"/>
      <c r="H277" s="37"/>
      <c r="I277" s="59"/>
      <c r="J277" s="5"/>
    </row>
    <row r="278" spans="1:10" x14ac:dyDescent="0.25">
      <c r="A278" s="25" t="s">
        <v>107</v>
      </c>
      <c r="B278" s="73"/>
      <c r="C278" s="73"/>
      <c r="D278" s="26"/>
      <c r="E278" s="27">
        <f t="shared" si="4"/>
        <v>280</v>
      </c>
      <c r="F278" s="3"/>
      <c r="G278" s="30" t="s">
        <v>36</v>
      </c>
      <c r="H278" s="37"/>
      <c r="I278" s="56">
        <f>SUM(I274:I277)</f>
        <v>890000</v>
      </c>
      <c r="J278" s="5"/>
    </row>
    <row r="279" spans="1:10" x14ac:dyDescent="0.25">
      <c r="A279" s="25" t="s">
        <v>44</v>
      </c>
      <c r="B279" s="73"/>
      <c r="C279" s="73"/>
      <c r="D279" s="26"/>
      <c r="E279" s="27">
        <f t="shared" si="4"/>
        <v>0</v>
      </c>
      <c r="F279" s="3"/>
      <c r="G279" s="25"/>
      <c r="H279" s="3"/>
      <c r="I279" s="62"/>
      <c r="J279" s="5"/>
    </row>
    <row r="280" spans="1:10" x14ac:dyDescent="0.25">
      <c r="A280" s="25" t="s">
        <v>137</v>
      </c>
      <c r="B280" s="73"/>
      <c r="C280" s="73"/>
      <c r="D280" s="26"/>
      <c r="E280" s="27">
        <f t="shared" si="4"/>
        <v>0</v>
      </c>
      <c r="F280" s="3"/>
      <c r="G280" s="78" t="s">
        <v>138</v>
      </c>
      <c r="H280" s="79"/>
      <c r="I280" s="63"/>
      <c r="J280" s="5"/>
    </row>
    <row r="281" spans="1:10" x14ac:dyDescent="0.25">
      <c r="A281" s="25" t="s">
        <v>48</v>
      </c>
      <c r="B281" s="73"/>
      <c r="C281" s="73"/>
      <c r="D281" s="26"/>
      <c r="E281" s="27">
        <f t="shared" si="4"/>
        <v>4165.5</v>
      </c>
      <c r="F281" s="3"/>
      <c r="G281" s="64" t="s">
        <v>139</v>
      </c>
      <c r="H281" s="65"/>
      <c r="I281" s="51">
        <f>'[1]CEF Julho 2022 - 901922'!I285</f>
        <v>260498.44000000006</v>
      </c>
      <c r="J281" s="5"/>
    </row>
    <row r="282" spans="1:10" x14ac:dyDescent="0.25">
      <c r="A282" s="25" t="s">
        <v>140</v>
      </c>
      <c r="B282" s="73"/>
      <c r="C282" s="73"/>
      <c r="D282" s="26"/>
      <c r="E282" s="27">
        <f t="shared" si="4"/>
        <v>0</v>
      </c>
      <c r="F282" s="3"/>
      <c r="G282" s="25" t="s">
        <v>342</v>
      </c>
      <c r="I282" s="66">
        <v>125814.56</v>
      </c>
      <c r="J282" s="5"/>
    </row>
    <row r="283" spans="1:10" x14ac:dyDescent="0.25">
      <c r="A283" s="68" t="s">
        <v>95</v>
      </c>
      <c r="B283" s="73"/>
      <c r="C283" s="73"/>
      <c r="D283" s="26"/>
      <c r="E283" s="27">
        <f t="shared" si="4"/>
        <v>801.04</v>
      </c>
      <c r="F283" s="3"/>
      <c r="G283" s="25"/>
      <c r="I283" s="66"/>
      <c r="J283" s="5"/>
    </row>
    <row r="284" spans="1:10" x14ac:dyDescent="0.25">
      <c r="A284" s="68" t="s">
        <v>55</v>
      </c>
      <c r="B284" s="73"/>
      <c r="C284" s="73"/>
      <c r="D284" s="26"/>
      <c r="E284" s="27">
        <f t="shared" si="4"/>
        <v>79.2</v>
      </c>
      <c r="F284" s="3"/>
      <c r="G284" s="25"/>
      <c r="I284" s="66"/>
      <c r="J284" s="5"/>
    </row>
    <row r="285" spans="1:10" x14ac:dyDescent="0.25">
      <c r="A285" s="68" t="s">
        <v>60</v>
      </c>
      <c r="B285" s="73"/>
      <c r="C285" s="73"/>
      <c r="D285" s="26"/>
      <c r="E285" s="27">
        <f t="shared" si="4"/>
        <v>2413.0300000000002</v>
      </c>
      <c r="F285" s="3"/>
      <c r="G285" s="25"/>
      <c r="I285" s="66"/>
      <c r="J285" s="5"/>
    </row>
    <row r="286" spans="1:10" x14ac:dyDescent="0.25">
      <c r="A286" s="25" t="s">
        <v>141</v>
      </c>
      <c r="B286" s="73"/>
      <c r="C286" s="73"/>
      <c r="D286" s="26"/>
      <c r="E286" s="27">
        <f t="shared" si="4"/>
        <v>0</v>
      </c>
      <c r="F286" s="3"/>
      <c r="G286" s="36" t="s">
        <v>120</v>
      </c>
      <c r="H286" s="82" t="s">
        <v>142</v>
      </c>
      <c r="I286" s="52">
        <f>-SUMIF($G$8:$G$419,G286,$D$8:$D$419)</f>
        <v>0</v>
      </c>
      <c r="J286" s="5"/>
    </row>
    <row r="287" spans="1:10" x14ac:dyDescent="0.25">
      <c r="A287" s="25" t="s">
        <v>86</v>
      </c>
      <c r="B287" s="73"/>
      <c r="C287" s="73"/>
      <c r="D287" s="26"/>
      <c r="E287" s="27">
        <f t="shared" si="4"/>
        <v>0</v>
      </c>
      <c r="F287" s="3"/>
      <c r="G287" s="30" t="s">
        <v>135</v>
      </c>
      <c r="H287" s="74"/>
      <c r="I287" s="53">
        <f>SUM(I281:I286)</f>
        <v>386313.00000000006</v>
      </c>
      <c r="J287" s="5"/>
    </row>
    <row r="288" spans="1:10" x14ac:dyDescent="0.25">
      <c r="A288" s="25" t="s">
        <v>41</v>
      </c>
      <c r="B288" s="73"/>
      <c r="C288" s="73"/>
      <c r="D288" s="26"/>
      <c r="E288" s="27">
        <f t="shared" si="4"/>
        <v>107165.56000000003</v>
      </c>
      <c r="F288" s="3"/>
      <c r="G288" s="40"/>
      <c r="I288" s="57"/>
      <c r="J288" s="5"/>
    </row>
    <row r="289" spans="1:10" x14ac:dyDescent="0.25">
      <c r="A289" s="25" t="s">
        <v>143</v>
      </c>
      <c r="B289" s="73"/>
      <c r="C289" s="73"/>
      <c r="D289" s="26"/>
      <c r="E289" s="27">
        <f t="shared" si="4"/>
        <v>0</v>
      </c>
      <c r="F289" s="3"/>
      <c r="G289" s="33" t="s">
        <v>144</v>
      </c>
      <c r="H289" s="83"/>
      <c r="I289" s="58"/>
      <c r="J289" s="5"/>
    </row>
    <row r="290" spans="1:10" x14ac:dyDescent="0.25">
      <c r="A290" s="25" t="s">
        <v>45</v>
      </c>
      <c r="B290" s="73"/>
      <c r="C290" s="73"/>
      <c r="D290" s="26"/>
      <c r="E290" s="27">
        <f t="shared" si="4"/>
        <v>12321.329999999998</v>
      </c>
      <c r="F290" s="3"/>
      <c r="G290" s="25" t="s">
        <v>343</v>
      </c>
      <c r="H290" s="65"/>
      <c r="I290" s="53">
        <v>156653.47</v>
      </c>
      <c r="J290" s="5"/>
    </row>
    <row r="291" spans="1:10" x14ac:dyDescent="0.25">
      <c r="A291" s="25" t="s">
        <v>133</v>
      </c>
      <c r="B291" s="73"/>
      <c r="C291" s="73"/>
      <c r="D291" s="26"/>
      <c r="E291" s="27">
        <f t="shared" si="4"/>
        <v>22000</v>
      </c>
      <c r="F291" s="3"/>
      <c r="G291" s="30"/>
      <c r="H291" s="74"/>
      <c r="I291" s="53"/>
      <c r="J291" s="5"/>
    </row>
    <row r="292" spans="1:10" x14ac:dyDescent="0.25">
      <c r="A292" s="25" t="s">
        <v>30</v>
      </c>
      <c r="B292" s="73"/>
      <c r="C292" s="73"/>
      <c r="D292" s="26"/>
      <c r="E292" s="27">
        <f t="shared" si="4"/>
        <v>0</v>
      </c>
      <c r="F292" s="3"/>
      <c r="G292" s="76"/>
      <c r="H292" s="76"/>
      <c r="I292" s="67"/>
      <c r="J292" s="5"/>
    </row>
    <row r="293" spans="1:10" x14ac:dyDescent="0.25">
      <c r="A293" s="25" t="s">
        <v>111</v>
      </c>
      <c r="B293" s="73"/>
      <c r="C293" s="73"/>
      <c r="D293" s="26"/>
      <c r="E293" s="27">
        <f t="shared" si="4"/>
        <v>4567.17</v>
      </c>
      <c r="F293" s="3"/>
      <c r="G293" s="76"/>
      <c r="H293" s="76"/>
      <c r="I293" s="67"/>
      <c r="J293" s="5"/>
    </row>
    <row r="294" spans="1:10" x14ac:dyDescent="0.25">
      <c r="A294" s="25" t="s">
        <v>49</v>
      </c>
      <c r="B294" s="73"/>
      <c r="C294" s="73"/>
      <c r="D294" s="26"/>
      <c r="E294" s="27">
        <f t="shared" si="4"/>
        <v>333831.73</v>
      </c>
      <c r="F294" s="3"/>
      <c r="G294" s="76"/>
      <c r="H294" s="76"/>
      <c r="I294" s="67"/>
      <c r="J294" s="5"/>
    </row>
    <row r="295" spans="1:10" x14ac:dyDescent="0.25">
      <c r="A295" s="25" t="s">
        <v>121</v>
      </c>
      <c r="B295" s="73"/>
      <c r="C295" s="73"/>
      <c r="D295" s="26"/>
      <c r="E295" s="27">
        <f t="shared" si="4"/>
        <v>4696.76</v>
      </c>
      <c r="F295" s="3"/>
      <c r="G295" s="76"/>
      <c r="H295" s="76"/>
      <c r="I295" s="67"/>
      <c r="J295" s="5"/>
    </row>
    <row r="296" spans="1:10" x14ac:dyDescent="0.25">
      <c r="A296" s="25" t="s">
        <v>18</v>
      </c>
      <c r="B296" s="73"/>
      <c r="C296" s="73"/>
      <c r="D296" s="26"/>
      <c r="E296" s="27">
        <f t="shared" si="4"/>
        <v>0</v>
      </c>
      <c r="F296" s="3"/>
      <c r="G296" s="76"/>
      <c r="H296" s="76"/>
      <c r="I296" s="67"/>
      <c r="J296" s="5"/>
    </row>
    <row r="297" spans="1:10" x14ac:dyDescent="0.25">
      <c r="A297" s="25" t="s">
        <v>32</v>
      </c>
      <c r="B297" s="73"/>
      <c r="C297" s="73"/>
      <c r="D297" s="26"/>
      <c r="E297" s="27">
        <f t="shared" si="4"/>
        <v>16428.310000000001</v>
      </c>
      <c r="F297" s="3"/>
      <c r="G297" s="76"/>
      <c r="H297" s="76"/>
      <c r="I297" s="67"/>
      <c r="J297" s="5"/>
    </row>
    <row r="298" spans="1:10" x14ac:dyDescent="0.25">
      <c r="A298" s="25" t="s">
        <v>145</v>
      </c>
      <c r="B298" s="73"/>
      <c r="C298" s="73"/>
      <c r="D298" s="26"/>
      <c r="E298" s="27">
        <f t="shared" si="4"/>
        <v>0</v>
      </c>
      <c r="F298" s="3"/>
      <c r="G298" s="76"/>
      <c r="H298" s="76"/>
      <c r="I298" s="67"/>
      <c r="J298" s="5"/>
    </row>
    <row r="299" spans="1:10" x14ac:dyDescent="0.25">
      <c r="A299" s="25" t="s">
        <v>61</v>
      </c>
      <c r="B299" s="73"/>
      <c r="C299" s="73"/>
      <c r="D299" s="26"/>
      <c r="E299" s="27">
        <f t="shared" si="4"/>
        <v>12422.36</v>
      </c>
      <c r="F299" s="3"/>
      <c r="G299" s="76"/>
      <c r="H299" s="76"/>
      <c r="I299" s="67"/>
      <c r="J299" s="5"/>
    </row>
    <row r="300" spans="1:10" x14ac:dyDescent="0.25">
      <c r="A300" s="25" t="s">
        <v>159</v>
      </c>
      <c r="B300" s="73"/>
      <c r="C300" s="73"/>
      <c r="D300" s="26"/>
      <c r="E300" s="27">
        <f t="shared" si="4"/>
        <v>1688.82</v>
      </c>
      <c r="F300" s="3"/>
      <c r="G300" s="76"/>
      <c r="H300" s="76"/>
      <c r="I300" s="67"/>
      <c r="J300" s="5"/>
    </row>
    <row r="301" spans="1:10" x14ac:dyDescent="0.25">
      <c r="A301" s="25" t="s">
        <v>70</v>
      </c>
      <c r="B301" s="73"/>
      <c r="C301" s="73"/>
      <c r="D301" s="26"/>
      <c r="E301" s="27">
        <f t="shared" si="4"/>
        <v>37615.08</v>
      </c>
      <c r="F301" s="3"/>
      <c r="G301" s="76"/>
      <c r="H301" s="76"/>
      <c r="I301" s="67"/>
      <c r="J301" s="5"/>
    </row>
    <row r="302" spans="1:10" x14ac:dyDescent="0.25">
      <c r="A302" s="25" t="s">
        <v>146</v>
      </c>
      <c r="B302" s="73"/>
      <c r="C302" s="73"/>
      <c r="D302" s="26"/>
      <c r="E302" s="27">
        <f t="shared" si="4"/>
        <v>0</v>
      </c>
      <c r="F302" s="3"/>
      <c r="G302" s="76"/>
      <c r="H302" s="76"/>
      <c r="I302" s="67"/>
      <c r="J302" s="5"/>
    </row>
    <row r="303" spans="1:10" x14ac:dyDescent="0.25">
      <c r="A303" s="25" t="s">
        <v>147</v>
      </c>
      <c r="B303" s="73"/>
      <c r="C303" s="73"/>
      <c r="D303" s="26"/>
      <c r="E303" s="27">
        <f t="shared" si="4"/>
        <v>0</v>
      </c>
      <c r="F303" s="3"/>
      <c r="G303" s="76"/>
      <c r="H303" s="76"/>
      <c r="I303" s="67"/>
      <c r="J303" s="5"/>
    </row>
    <row r="304" spans="1:10" x14ac:dyDescent="0.25">
      <c r="A304" s="25" t="s">
        <v>82</v>
      </c>
      <c r="B304" s="73"/>
      <c r="C304" s="73"/>
      <c r="D304" s="26"/>
      <c r="E304" s="27">
        <f t="shared" si="4"/>
        <v>1257.1199999999999</v>
      </c>
      <c r="F304" s="3"/>
      <c r="G304" s="76"/>
      <c r="H304" s="76"/>
      <c r="I304" s="67"/>
      <c r="J304" s="5"/>
    </row>
    <row r="305" spans="1:10" x14ac:dyDescent="0.25">
      <c r="A305" s="25" t="s">
        <v>148</v>
      </c>
      <c r="B305" s="73"/>
      <c r="C305" s="73"/>
      <c r="D305" s="26"/>
      <c r="E305" s="27">
        <f t="shared" si="4"/>
        <v>0</v>
      </c>
      <c r="F305" s="3"/>
      <c r="G305" s="76"/>
      <c r="H305" s="76"/>
      <c r="I305" s="67"/>
      <c r="J305" s="5"/>
    </row>
    <row r="306" spans="1:10" x14ac:dyDescent="0.25">
      <c r="A306" s="25" t="s">
        <v>63</v>
      </c>
      <c r="B306" s="73"/>
      <c r="C306" s="73"/>
      <c r="D306" s="26"/>
      <c r="E306" s="27">
        <f t="shared" si="4"/>
        <v>128.80000000000001</v>
      </c>
      <c r="F306" s="3"/>
      <c r="G306" s="76"/>
      <c r="H306" s="76"/>
      <c r="I306" s="67"/>
      <c r="J306" s="5"/>
    </row>
    <row r="307" spans="1:10" x14ac:dyDescent="0.25">
      <c r="A307" s="25" t="s">
        <v>40</v>
      </c>
      <c r="B307" s="73"/>
      <c r="C307" s="73"/>
      <c r="D307" s="26"/>
      <c r="E307" s="27">
        <f t="shared" si="4"/>
        <v>0</v>
      </c>
      <c r="F307" s="3"/>
      <c r="G307" s="76"/>
      <c r="H307" s="76"/>
      <c r="I307" s="67"/>
      <c r="J307" s="5"/>
    </row>
    <row r="308" spans="1:10" x14ac:dyDescent="0.25">
      <c r="A308" s="86" t="s">
        <v>31</v>
      </c>
      <c r="B308" s="87"/>
      <c r="C308" s="87"/>
      <c r="D308" s="45"/>
      <c r="E308" s="46">
        <f>SUM(E251:E307)</f>
        <v>1026888.58</v>
      </c>
      <c r="F308" s="3"/>
      <c r="G308" s="76"/>
      <c r="H308" s="76"/>
      <c r="I308" s="67"/>
      <c r="J308" s="5"/>
    </row>
    <row r="309" spans="1:10" x14ac:dyDescent="0.25">
      <c r="D309"/>
      <c r="F309" s="3"/>
      <c r="G309" s="76"/>
      <c r="H309" s="76"/>
      <c r="I309" s="67"/>
      <c r="J309" s="5"/>
    </row>
    <row r="310" spans="1:10" x14ac:dyDescent="0.25">
      <c r="E310" s="71">
        <f>D241-E308</f>
        <v>0</v>
      </c>
    </row>
    <row r="313" spans="1:10" x14ac:dyDescent="0.25">
      <c r="E313" s="71"/>
    </row>
  </sheetData>
  <mergeCells count="11">
    <mergeCell ref="G261:H261"/>
    <mergeCell ref="A308:C308"/>
    <mergeCell ref="C2:J2"/>
    <mergeCell ref="A4:J4"/>
    <mergeCell ref="A6:F6"/>
    <mergeCell ref="G6:J6"/>
    <mergeCell ref="A241:B241"/>
    <mergeCell ref="C246:J246"/>
    <mergeCell ref="A248:J248"/>
    <mergeCell ref="A250:E250"/>
    <mergeCell ref="G250:I250"/>
  </mergeCells>
  <dataValidations count="1">
    <dataValidation type="list" allowBlank="1" showInputMessage="1" showErrorMessage="1" sqref="G9:G232 G234:G241" xr:uid="{BF1FC1C6-9FD4-4FAA-8DC9-C8A46898BEAA}">
      <formula1>$A$251:$A$307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CEF Agosto 2022 - 900168</vt:lpstr>
      <vt:lpstr>CEF Agosto 2022 - 901922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Júnior Santigo Osti</dc:creator>
  <cp:lastModifiedBy>Silvio Júnior Santigo Osti</cp:lastModifiedBy>
  <dcterms:created xsi:type="dcterms:W3CDTF">2021-08-17T16:27:32Z</dcterms:created>
  <dcterms:modified xsi:type="dcterms:W3CDTF">2022-11-11T18:00:24Z</dcterms:modified>
</cp:coreProperties>
</file>