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6 JUNHO\2 PRESTAÇÃO DE CONTAS MENSAL\"/>
    </mc:Choice>
  </mc:AlternateContent>
  <xr:revisionPtr revIDLastSave="0" documentId="13_ncr:1_{00E6A636-BAFD-4E93-BADF-7DD1C80AAE6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EF Maio 2022 - 900168" sheetId="1" r:id="rId1"/>
    <sheet name="CEF Maio 2022 - 90192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8" i="2" l="1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I278" i="2"/>
  <c r="E278" i="2"/>
  <c r="E277" i="2"/>
  <c r="E276" i="2"/>
  <c r="E275" i="2"/>
  <c r="E274" i="2"/>
  <c r="I273" i="2"/>
  <c r="I279" i="2" s="1"/>
  <c r="E273" i="2"/>
  <c r="E272" i="2"/>
  <c r="E271" i="2"/>
  <c r="E270" i="2"/>
  <c r="E269" i="2"/>
  <c r="I268" i="2"/>
  <c r="E268" i="2"/>
  <c r="E267" i="2"/>
  <c r="I266" i="2"/>
  <c r="I270" i="2" s="1"/>
  <c r="E266" i="2"/>
  <c r="E265" i="2"/>
  <c r="E264" i="2"/>
  <c r="I263" i="2"/>
  <c r="E263" i="2"/>
  <c r="E262" i="2"/>
  <c r="I261" i="2"/>
  <c r="E261" i="2"/>
  <c r="I260" i="2"/>
  <c r="E260" i="2"/>
  <c r="E259" i="2"/>
  <c r="E258" i="2"/>
  <c r="E257" i="2"/>
  <c r="E256" i="2"/>
  <c r="E255" i="2"/>
  <c r="E254" i="2"/>
  <c r="I253" i="2"/>
  <c r="E253" i="2"/>
  <c r="I252" i="2"/>
  <c r="E252" i="2"/>
  <c r="I251" i="2"/>
  <c r="E251" i="2"/>
  <c r="E250" i="2"/>
  <c r="E249" i="2"/>
  <c r="E248" i="2"/>
  <c r="I247" i="2"/>
  <c r="E247" i="2"/>
  <c r="I246" i="2"/>
  <c r="E246" i="2"/>
  <c r="I245" i="2"/>
  <c r="E245" i="2"/>
  <c r="I244" i="2"/>
  <c r="E244" i="2"/>
  <c r="I243" i="2"/>
  <c r="I248" i="2" s="1"/>
  <c r="E243" i="2"/>
  <c r="E233" i="2"/>
  <c r="J248" i="2" s="1"/>
  <c r="D233" i="2"/>
  <c r="F9" i="2"/>
  <c r="I49" i="1"/>
  <c r="E49" i="1"/>
  <c r="E48" i="1"/>
  <c r="I47" i="1"/>
  <c r="I51" i="1" s="1"/>
  <c r="E47" i="1"/>
  <c r="E46" i="1"/>
  <c r="E45" i="1"/>
  <c r="E44" i="1"/>
  <c r="E43" i="1"/>
  <c r="E42" i="1"/>
  <c r="I41" i="1"/>
  <c r="E41" i="1"/>
  <c r="I40" i="1"/>
  <c r="E40" i="1"/>
  <c r="I39" i="1"/>
  <c r="I44" i="1" s="1"/>
  <c r="E39" i="1"/>
  <c r="E38" i="1"/>
  <c r="E37" i="1"/>
  <c r="E36" i="1"/>
  <c r="I35" i="1"/>
  <c r="E35" i="1"/>
  <c r="I34" i="1"/>
  <c r="E34" i="1"/>
  <c r="I33" i="1"/>
  <c r="E33" i="1"/>
  <c r="I32" i="1"/>
  <c r="E32" i="1"/>
  <c r="I31" i="1"/>
  <c r="I36" i="1" s="1"/>
  <c r="E31" i="1"/>
  <c r="E51" i="1" s="1"/>
  <c r="E21" i="1"/>
  <c r="D21" i="1"/>
  <c r="E53" i="1" s="1"/>
  <c r="F9" i="1"/>
  <c r="F21" i="1" s="1"/>
  <c r="E300" i="2" l="1"/>
  <c r="F233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E302" i="2"/>
  <c r="I256" i="2"/>
  <c r="F10" i="1"/>
  <c r="F11" i="1" s="1"/>
  <c r="F12" i="1" s="1"/>
  <c r="F13" i="1" s="1"/>
  <c r="F14" i="1" s="1"/>
  <c r="F15" i="1" s="1"/>
  <c r="F16" i="1" s="1"/>
  <c r="F17" i="1" s="1"/>
  <c r="F18" i="1" s="1"/>
  <c r="F19" i="1" s="1"/>
</calcChain>
</file>

<file path=xl/sharedStrings.xml><?xml version="1.0" encoding="utf-8"?>
<sst xmlns="http://schemas.openxmlformats.org/spreadsheetml/2006/main" count="1281" uniqueCount="336">
  <si>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</si>
  <si>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</si>
  <si>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</si>
  <si>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</si>
  <si>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</si>
  <si>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</si>
  <si>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</si>
  <si>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</si>
  <si>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</si>
  <si>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</si>
  <si>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</si>
  <si>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</si>
  <si>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</si>
  <si>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</si>
  <si>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</si>
  <si>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</si>
  <si>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</si>
  <si>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</si>
  <si>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</si>
  <si>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</si>
  <si>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</si>
  <si>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</si>
  <si>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</si>
  <si>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</si>
  <si>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</si>
  <si>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</si>
  <si>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</si>
  <si>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</si>
  <si>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</si>
  <si>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</si>
  <si>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</si>
  <si>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</si>
  <si>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</si>
  <si>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</si>
  <si>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</si>
  <si>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</si>
  <si>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</si>
  <si>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</si>
  <si>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</si>
  <si>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</si>
  <si>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</si>
  <si>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MEDICAMENTOS E MATERIAIS HOSPITALARES</t>
  </si>
  <si>
    <t>RESGATE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</si>
  <si>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</si>
  <si>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</si>
  <si>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</si>
  <si>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</si>
  <si>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</si>
  <si>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</si>
  <si>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</si>
  <si>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</si>
  <si>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</si>
  <si>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</si>
  <si>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</si>
  <si>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</si>
  <si>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</si>
  <si>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GAS (GLP)</t>
  </si>
  <si>
    <t>ENVIO TEV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</si>
  <si>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</si>
  <si>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</si>
  <si>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</si>
  <si>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</si>
  <si>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</si>
  <si>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</si>
  <si>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</si>
  <si>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</si>
  <si>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</si>
  <si>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</si>
  <si>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</si>
  <si>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</si>
  <si>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</si>
  <si>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NACIONAL COMERCIAL HOSPITALAR SA</t>
  </si>
  <si>
    <t>DUPATRI HOSPITALAR COMERCIO IMPORTACAO E EXPORTACAO LTDA</t>
  </si>
  <si>
    <t>ALIMENTOS</t>
  </si>
  <si>
    <t>TORREFACAO CAFE MOROZINI LTDA ME</t>
  </si>
  <si>
    <t>ORTOPED SERVICOS MEDICOS SS LTDA</t>
  </si>
  <si>
    <t>UNITRAUMA SERVICOS MEDICOS SS LTDA ME</t>
  </si>
  <si>
    <t>CLINICA MEDICA MARIN LTDA</t>
  </si>
  <si>
    <t>EXAMES CLINICOS E LABORATORIAIS</t>
  </si>
  <si>
    <t>LABORATORIO MARILIA DE ANALISES CLINICAS LTDA</t>
  </si>
  <si>
    <t>DG NAVARRO &amp; CIA LTDA ME</t>
  </si>
  <si>
    <t>EQUIPAMENTOS DE PROTECAO INDIVIDUAL</t>
  </si>
  <si>
    <t>TELEFONE E INTERNET</t>
  </si>
  <si>
    <t>CINTHIA ZANINI RUBIRA - ME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</si>
  <si>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</si>
  <si>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</si>
  <si>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</si>
  <si>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</si>
  <si>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</si>
  <si>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ANA ELISA KADRI CASTILHO SERVICOS MEDICOS LTDA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</si>
  <si>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</si>
  <si>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</si>
  <si>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</si>
  <si>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</si>
  <si>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CLINICA MEDICA CONTENTE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</si>
  <si>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</si>
  <si>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</si>
  <si>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</si>
  <si>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</si>
  <si>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</si>
  <si>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</si>
  <si>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</si>
  <si>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</si>
  <si>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</si>
  <si>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</si>
  <si>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</si>
  <si>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</si>
  <si>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</si>
  <si>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</si>
  <si>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</si>
  <si>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</si>
  <si>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</si>
  <si>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</si>
  <si>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</si>
  <si>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PGTO COM ESTORNO FUTURO</t>
  </si>
  <si>
    <t>PAG FONE</t>
  </si>
  <si>
    <t>SOQUIMICA LABORATORIOS LTDA</t>
  </si>
  <si>
    <t>EQUIPAMENTOS DE INFORMATICA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</si>
  <si>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</si>
  <si>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</si>
  <si>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</si>
  <si>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</si>
  <si>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</si>
  <si>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</si>
  <si>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</si>
  <si>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AUXILIO/VALE TRANSPORTE</t>
  </si>
  <si>
    <t>VIACAO LUWASA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</si>
  <si>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</si>
  <si>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</si>
  <si>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</si>
  <si>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</si>
  <si>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</si>
  <si>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</si>
  <si>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</si>
  <si>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</si>
  <si>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</si>
  <si>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</si>
  <si>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</si>
  <si>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</si>
  <si>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</si>
  <si>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</si>
  <si>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</si>
  <si>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</si>
  <si>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</si>
  <si>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</si>
  <si>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</si>
  <si>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</si>
  <si>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</si>
  <si>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</si>
  <si>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</si>
  <si>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</si>
  <si>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</si>
  <si>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J V CALIL SERVICOS MEDICOS LTDA</t>
  </si>
  <si>
    <t>IRRF - PJ GERAL 1%</t>
  </si>
  <si>
    <t>RENDIMENTO MÊS</t>
  </si>
  <si>
    <t>ALEXANDRE YOSHIO SUKEGAWA</t>
  </si>
  <si>
    <t>APLICACAO</t>
  </si>
  <si>
    <t>LUCAS FERNANDES PIAZZALUNGA CLINICA MEDI</t>
  </si>
  <si>
    <t>CLINICA ODONTOLOGICA TATIANA RIBAS BIZIAK LTDA</t>
  </si>
  <si>
    <t>DENTAL CREMER PRODUTOS ODONTOLOGICOS SA</t>
  </si>
  <si>
    <t>MCW PRODUTOS MEDICOS E HOSPITALARES LTDA</t>
  </si>
  <si>
    <t>CLARO NXT TELECOMUNICACOES LTDA</t>
  </si>
  <si>
    <t>FR ATIVIDADES DE SAUDE LTDA</t>
  </si>
  <si>
    <t>ENVIO PIX</t>
  </si>
  <si>
    <t>SERVICOS DE ASSESSORIA E CONSULTORIA</t>
  </si>
  <si>
    <t>FERIAS PECUNIA E 1/3 FERIAS (FOLHA)</t>
  </si>
  <si>
    <t>MARIANA IARA MAGALHAES SERVICOS MEDICOS EIRELI</t>
  </si>
  <si>
    <t>MONTE REAL IMPORTADORA E DISTRIBUIDORA DE PRODUTOS VETERINAR</t>
  </si>
  <si>
    <t>LIFE SERVICOS DE COMUNICACAO MULTIMIDIA LTDA</t>
  </si>
  <si>
    <t>SALARIOS E ORDENADOS A PAGAR</t>
  </si>
  <si>
    <t>RODRIGO A BASSO LOPES SERV MED LTDA</t>
  </si>
  <si>
    <t>FERNANDA SIMINES NASCIMENTO SERVICOS MEDICOS - ME</t>
  </si>
  <si>
    <t>FISIOMED FISIOTERAPIA E REABILITACAO LTDA</t>
  </si>
  <si>
    <t>B T C CAVALHIERI SERVICOS ODONTOLOGICOS LTDA</t>
  </si>
  <si>
    <t>WEB HEALTH SERVICOS DE MEDICINA E INOVACAO LTDA</t>
  </si>
  <si>
    <t>PG ORG GOV</t>
  </si>
  <si>
    <t>DENTAL MED SUL ARTIGOS ODONTOLOGICOS LTDA</t>
  </si>
  <si>
    <t>31/03/2022</t>
  </si>
  <si>
    <t>31/01/2022</t>
  </si>
  <si>
    <t>CBS MEDICO CIENTIFICA SA</t>
  </si>
  <si>
    <t>GAS MARILIA LTDA</t>
  </si>
  <si>
    <t>J C BOLOGNESI SERVICOS MEDICOS LTDA ME</t>
  </si>
  <si>
    <t>DEVOL TED</t>
  </si>
  <si>
    <t>EMPRESA MEDICA CAROLINE GORZONI FERNANDES LTDA ME</t>
  </si>
  <si>
    <t>A. F. R. CLINICA MEDICA LTDA ME</t>
  </si>
  <si>
    <t>SUGAI SERVICOS MEDICOS LTDA</t>
  </si>
  <si>
    <t>MALUF AMARAL SERVICOS MEDICOS LTDA ME</t>
  </si>
  <si>
    <t>FELIPE GOVEIA RODRIGUES SERVICOS MEDICOS LTDA ME</t>
  </si>
  <si>
    <t>G F SILVA SERVICOS MEDICOS - EIRELI</t>
  </si>
  <si>
    <t>MILENA LOPES DOS SANTOS ME</t>
  </si>
  <si>
    <t>ANA LUCIA TREVISAN PONTELLO LTDA ME</t>
  </si>
  <si>
    <t>D C ALIONSO SERVICOS MEDICOS LTDA</t>
  </si>
  <si>
    <t>FERNANDA CHACHA P SERVICOS MEDICOS LTDA</t>
  </si>
  <si>
    <t>MINISTERIO DA ECONOMIA - IR - PF</t>
  </si>
  <si>
    <t>MARINA CARVALHAES FERREIRA FREGONESI LTDA ME</t>
  </si>
  <si>
    <t>BISPO DISTRIBUIDORA DE PRODUTOS ALIMENTICIOS EIRELI</t>
  </si>
  <si>
    <t>23/03/2022</t>
  </si>
  <si>
    <t>23/02/2022</t>
  </si>
  <si>
    <t>BRAZMIX COMERCIO VAREJISTA E ATACADISTA LTDA</t>
  </si>
  <si>
    <t>24/03/2022</t>
  </si>
  <si>
    <t>25/03/2022</t>
  </si>
  <si>
    <t>CIRURGICA SAO JOSE LTDA</t>
  </si>
  <si>
    <t>01/04/2022</t>
  </si>
  <si>
    <t>06/04/2022</t>
  </si>
  <si>
    <t>-</t>
  </si>
  <si>
    <t>08/04/2022</t>
  </si>
  <si>
    <t>14/04/2022</t>
  </si>
  <si>
    <t>11/04/2022</t>
  </si>
  <si>
    <t>13/04/2022</t>
  </si>
  <si>
    <t>18/04/2022</t>
  </si>
  <si>
    <t>19/04/2022</t>
  </si>
  <si>
    <t>22/04/2022</t>
  </si>
  <si>
    <t>28/04/2022</t>
  </si>
  <si>
    <t>29/04/2022</t>
  </si>
  <si>
    <t>COMPANHIA BRASILEIRA DE SOLUCOES E SERVICOS</t>
  </si>
  <si>
    <t>NILPLAST EMBALAGENS EIRELI</t>
  </si>
  <si>
    <t>MIXPEL DISTRIBUIDORA EIRELI</t>
  </si>
  <si>
    <t>05/04/2022</t>
  </si>
  <si>
    <t>TRIUNFAL MARILIA COMERCIAL LTDA EPP</t>
  </si>
  <si>
    <t>07/04/2022</t>
  </si>
  <si>
    <t>FGTS A RECOLHER</t>
  </si>
  <si>
    <t>MAGIS FARMACIA DE MANIPULACAO LTDA</t>
  </si>
  <si>
    <t>REVAL ATACADO DE PAPELARIA LTDA</t>
  </si>
  <si>
    <t>SISTEMAS DE SERVICO RB QUALITY COMERCIO DE EMBALAGENS LTDA</t>
  </si>
  <si>
    <t>NUTRICIONALE COMERCIO DE ALIMENTOS LTDA</t>
  </si>
  <si>
    <t>12/04/2022</t>
  </si>
  <si>
    <t>FERNANDA LORENCETTI GIROTTO - ME</t>
  </si>
  <si>
    <t>B C PEREIRA SERVICOS MEDICOS LTDA ME</t>
  </si>
  <si>
    <t>LVR CLINICA MEDICA LTDA ME</t>
  </si>
  <si>
    <t>MICHELONE SERVICOS MEDICOS LTDA ME</t>
  </si>
  <si>
    <t>VANESSA BERNARDO - SERVICOS MEDICOS EIRELI</t>
  </si>
  <si>
    <t>MATHEUS PATROCINIO DE OLIVEIRA SERVICOS MEDICOS LTDA ME</t>
  </si>
  <si>
    <t>CLEBER MORAES ARANTES 36847004878 ME</t>
  </si>
  <si>
    <t>LIFE TECNOLOGIA LTDA</t>
  </si>
  <si>
    <t>19/03/2022</t>
  </si>
  <si>
    <t>20/04/2022</t>
  </si>
  <si>
    <t>FARMA LINE - DISTRIBUIDORA DE MEDICAMENTOS EIRELI - ME</t>
  </si>
  <si>
    <t>PRORAD CONSULT EM RADIOPROTECAO SS</t>
  </si>
  <si>
    <t>DEB.JUROS</t>
  </si>
  <si>
    <t>25/04/2022</t>
  </si>
  <si>
    <t>26/04/2022</t>
  </si>
  <si>
    <t>27/04/2022</t>
  </si>
  <si>
    <t>Demonstrativo de Despesas Maio 2022 - Conta 900168-2 - CEF</t>
  </si>
  <si>
    <t>04/05/2022</t>
  </si>
  <si>
    <t>05/05/2022</t>
  </si>
  <si>
    <t>DIFERENÇA SALARIAL POR ACORDO COLETIVO MEDICOS</t>
  </si>
  <si>
    <t>06/05/2022</t>
  </si>
  <si>
    <t>30/2022</t>
  </si>
  <si>
    <t>COMPLEMENTO DE SALARIOS</t>
  </si>
  <si>
    <t>30/2022 1</t>
  </si>
  <si>
    <t>11/05/2022</t>
  </si>
  <si>
    <t>DEBORA MODESTO MARTINS</t>
  </si>
  <si>
    <t>18/05/2022</t>
  </si>
  <si>
    <t>ELISANGELA DE ALMEIDA CARNEIRO</t>
  </si>
  <si>
    <t>17/05/2022</t>
  </si>
  <si>
    <t>30/05/2022</t>
  </si>
  <si>
    <t>VR REF PAG DOC 05/2022 DE FERIAS</t>
  </si>
  <si>
    <t>FABIO FURQUIM DE CAMARGO</t>
  </si>
  <si>
    <t>31/05/2022</t>
  </si>
  <si>
    <t>VR REF PAG DOC 05-2022 DE FERIAS</t>
  </si>
  <si>
    <t>Balancete Financeiro Maio 2022 - Conta  900168-2 - CEF</t>
  </si>
  <si>
    <t>Demonstrativo de Despesas Maio 2022 - Conta 901922-0 - CEF</t>
  </si>
  <si>
    <t>02/05/2022</t>
  </si>
  <si>
    <t>CENTRO DE INTEGRACAO EMPRESA ESCOLA CIEE</t>
  </si>
  <si>
    <t>PG PREFEIT</t>
  </si>
  <si>
    <t>PREFEITURA MUNICIPAL DE MARILIA</t>
  </si>
  <si>
    <t>65913/2022</t>
  </si>
  <si>
    <t>04/04/2022</t>
  </si>
  <si>
    <t>03/05/2022</t>
  </si>
  <si>
    <t>IMMUNIZE DESENVOLVIMENTO DE SISTEMA E CONSULTORIA LTDA</t>
  </si>
  <si>
    <t>04/202202</t>
  </si>
  <si>
    <t>09/05/2022</t>
  </si>
  <si>
    <t>10/05/2022</t>
  </si>
  <si>
    <t>CLINICA DE CIRURGIA PLASTICA RIO PRETO S/S LIMITADA</t>
  </si>
  <si>
    <t>V C GUARNIERI SERVICOS MEDICOS LTDA</t>
  </si>
  <si>
    <t>G. M. PALOMBA CLINICA MEDICA ME</t>
  </si>
  <si>
    <t>PATRICIA CARLA RIBEIRO LTDA - ME</t>
  </si>
  <si>
    <t>CAMILA GARCIA RIBEIRO ME</t>
  </si>
  <si>
    <t>ODORIZZI &amp; ODORIZZI JUNIOR LTDA</t>
  </si>
  <si>
    <t>KAUE CARVALHO SERVICOS MEDICOS LTDA</t>
  </si>
  <si>
    <t>ORTOPLANT SERVICOS MEDICOS LTDA</t>
  </si>
  <si>
    <t>TUFFI ZINA NETO CLINICA MEDICA ME</t>
  </si>
  <si>
    <t>BUENO &amp; CASTRO SERVICOS MEDICOS SS LTDA</t>
  </si>
  <si>
    <t>ARIEL BONATINI LEMOS SERVICOS MEDICOS LTDA ME</t>
  </si>
  <si>
    <t>R CAMPOI EMBALAGENS EPP</t>
  </si>
  <si>
    <t>ED PLASTIC INDUSTRIA E COMERCIO DE EMBALAGENS LTDA</t>
  </si>
  <si>
    <t>ALEX ALVES DE ARAUJO 14353414810</t>
  </si>
  <si>
    <t>MARINELLI E CHAVES SERVICOS MEDICOS LTDA EPP</t>
  </si>
  <si>
    <t>THERMOFRIO REFRIGERACAO E CLIMATIZACAO LTDA ME</t>
  </si>
  <si>
    <t>12/05/2022</t>
  </si>
  <si>
    <t>CALIL CLINICA MEDICA DE MARILIA LTDA ME</t>
  </si>
  <si>
    <t>13/05/2022</t>
  </si>
  <si>
    <t>16/05/2022</t>
  </si>
  <si>
    <t>MICHELLE VASCONCELOS ZANFOLIN CLINICA MEDICA ME</t>
  </si>
  <si>
    <t>16/04/2022</t>
  </si>
  <si>
    <t>GOLD STAR DESCARTAVEIS E PRODUTOS DE LIMPEZA EIRELI</t>
  </si>
  <si>
    <t>PATAVO DISTRIBUIDORA DE SUPRIMENTOS LTDA ME</t>
  </si>
  <si>
    <t>CIRURGICA NEVES LTDA EPP</t>
  </si>
  <si>
    <t>GRRF FGTS A RECOLHER</t>
  </si>
  <si>
    <t>19/05/2022</t>
  </si>
  <si>
    <t>20/05/2022</t>
  </si>
  <si>
    <t>D29490</t>
  </si>
  <si>
    <t>2022/ 13</t>
  </si>
  <si>
    <t>30/04/2022</t>
  </si>
  <si>
    <t>D  19306</t>
  </si>
  <si>
    <t>2022/ 14</t>
  </si>
  <si>
    <t>2022/15</t>
  </si>
  <si>
    <t>2022/12</t>
  </si>
  <si>
    <t>2022/11</t>
  </si>
  <si>
    <t>23/05/2022</t>
  </si>
  <si>
    <t>24/04/2022</t>
  </si>
  <si>
    <t>24/05/2022</t>
  </si>
  <si>
    <t>CIL COMERCIO DE INFORMATICA LTDA</t>
  </si>
  <si>
    <t>M GIROTO TAZINASSI LTDA</t>
  </si>
  <si>
    <t>IARA ROSA DE ALMEIDA ME</t>
  </si>
  <si>
    <t>25/05/2022</t>
  </si>
  <si>
    <t>BIO INFINITY COMERCIO HOSPITALAR E LOCACAO EIRELI</t>
  </si>
  <si>
    <t>ENIVO TED</t>
  </si>
  <si>
    <t>TURISMAR TRANSPORTES E TURISMO LTDA</t>
  </si>
  <si>
    <t>104/2022</t>
  </si>
  <si>
    <t>MASTER GAS - COMERCIO DE GAS PECAS E ACESSORIOS EIRELI - ME</t>
  </si>
  <si>
    <t>26/05/2022</t>
  </si>
  <si>
    <t>WILSON BATISTA LEMOS ME</t>
  </si>
  <si>
    <t>DROGARIA PRECO BAIXO DE MARILIA LTDA ME</t>
  </si>
  <si>
    <t>PEREGO COMERCIO DE MATERIAIS CIRURGICOS E ODONTOLOGICOS LTDA</t>
  </si>
  <si>
    <t>27/05/2022</t>
  </si>
  <si>
    <t>PEIXOTO EQUIPAMENTOS ODONTOLOGICOS LTDA ME</t>
  </si>
  <si>
    <t>PRECISION COMERCIAL DISTRIBUIDORA DE PRODUTOS MEDICO HOSPITA</t>
  </si>
  <si>
    <t>01/05/2022</t>
  </si>
  <si>
    <t>RIAADE SUPRIMENTOS MEDICOS LTDA EPP</t>
  </si>
  <si>
    <t>HDL LOGISTICA HOSPITALAR LTDA</t>
  </si>
  <si>
    <t>ESTORNO DE PAGAMENTO - LICENÇAS SISTEMA</t>
  </si>
  <si>
    <t>ASTRA FARMA COMERCIO DE MATERIAIS MEDICOS HOSPITALARES LTDA</t>
  </si>
  <si>
    <t>Balancete Financeiro Maio 2022 - Conta Conta 901922-0 - CEF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</si>
  <si>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MAIO 2022</t>
    </r>
  </si>
  <si>
    <r>
      <t>PROVISÃO MÊS DE</t>
    </r>
    <r>
      <rPr>
        <b/>
        <sz val="10"/>
        <color theme="1"/>
        <rFont val="Calibri"/>
        <family val="2"/>
        <scheme val="minor"/>
      </rPr>
      <t xml:space="preserve"> MAIO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</si>
</sst>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  <xf numFmtId="43" fontId="6" fillId="0" borderId="0" xfId="2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9" xfId="0" applyFont="1" applyBorder="1"/>
    <xf numFmtId="0" fontId="6" fillId="0" borderId="20" xfId="0" applyFont="1" applyBorder="1"/>
    <xf numFmtId="0" fontId="6" fillId="0" borderId="0" xfId="0" applyFont="1"/>
    <xf numFmtId="43" fontId="5" fillId="0" borderId="0" xfId="0" applyNumberFormat="1" applyFont="1"/>
    <xf numFmtId="0" fontId="6" fillId="3" borderId="26" xfId="0" applyFont="1" applyFill="1" applyBorder="1"/>
    <xf numFmtId="0" fontId="6" fillId="3" borderId="27" xfId="0" applyFont="1" applyFill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4" xfId="0" applyFont="1" applyBorder="1"/>
    <xf numFmtId="0" fontId="6" fillId="3" borderId="19" xfId="0" applyFont="1" applyFill="1" applyBorder="1"/>
    <xf numFmtId="0" fontId="6" fillId="3" borderId="8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3" fontId="5" fillId="0" borderId="8" xfId="0" applyNumberFormat="1" applyFont="1" applyBorder="1" applyAlignment="1">
      <alignment horizontal="center"/>
    </xf>
  </cellXfs>
  <cellStyles count="3">
    <cellStyle name="Normal" xfId="0" builtinId="0"/>
    <cellStyle name="Vírgula" xfId="2" builtinId="3"/>
    <cellStyle name="Vírgula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190500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E7C593F-2608-4D58-B619-79E6BD6B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733425" cy="381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695F797-85E7-428A-B472-F7A28D4A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200026</xdr:colOff>
      <xdr:row>24</xdr:row>
      <xdr:rowOff>57150</xdr:rowOff>
    </xdr:from>
    <xdr:to>
      <xdr:col>1</xdr:col>
      <xdr:colOff>180976</xdr:colOff>
      <xdr:row>26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1C989A0-6226-477B-896A-FA5D34B71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733925"/>
          <a:ext cx="7239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26</xdr:row>
      <xdr:rowOff>66675</xdr:rowOff>
    </xdr:from>
    <xdr:to>
      <xdr:col>9</xdr:col>
      <xdr:colOff>638174</xdr:colOff>
      <xdr:row>26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FEC4E8AB-3A37-40FA-BC8A-83D11F49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816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92474DB-2FB6-4215-8031-CCEA745F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38100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5634236-3C13-4941-B1E1-36029CE7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E7A2947-73DA-409A-99F1-EB067622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20559B-2A3C-4DCD-A84A-8619CDC74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236</xdr:row>
      <xdr:rowOff>57150</xdr:rowOff>
    </xdr:from>
    <xdr:to>
      <xdr:col>1</xdr:col>
      <xdr:colOff>609600</xdr:colOff>
      <xdr:row>238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679891-1225-44CC-AC1E-E723A55A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53771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238</xdr:row>
      <xdr:rowOff>66675</xdr:rowOff>
    </xdr:from>
    <xdr:to>
      <xdr:col>9</xdr:col>
      <xdr:colOff>666749</xdr:colOff>
      <xdr:row>238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D0E5636-7D72-4952-BB30-FE14C76C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461676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esktop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EF Abril 2022 - 900168"/>
      <sheetName val="CEF Abril 2022 - 901922"/>
      <sheetName val="CEF Maio 2022 - 900168"/>
      <sheetName val="CEF Maio 2022 - 901922"/>
      <sheetName val="CEF Junho 2022 - 900168"/>
      <sheetName val="CEF Junh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28">
          <cell r="F28">
            <v>5015.6200000001118</v>
          </cell>
        </row>
        <row r="51">
          <cell r="I51">
            <v>158280.13999999993</v>
          </cell>
        </row>
        <row r="58">
          <cell r="I58">
            <v>0</v>
          </cell>
        </row>
      </sheetData>
      <sheetData sheetId="164">
        <row r="255">
          <cell r="F255">
            <v>3297.450000007404</v>
          </cell>
        </row>
        <row r="278">
          <cell r="I278">
            <v>219061.29999999964</v>
          </cell>
        </row>
        <row r="292">
          <cell r="I292">
            <v>890000</v>
          </cell>
        </row>
        <row r="301">
          <cell r="I301">
            <v>268049.70000000007</v>
          </cell>
        </row>
      </sheetData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H23" sqref="H23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style="2" bestFit="1" customWidth="1"/>
  </cols>
  <sheetData>
    <row r="1" spans="1:10" ht="15.75" customHeight="1" x14ac:dyDescent="0.25"/>
    <row r="2" spans="1:10" ht="15.75" customHeight="1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3" spans="1:10" ht="15.75" customHeight="1" x14ac:dyDescent="0.25"/>
    <row r="4" spans="1:10" ht="15.75" customHeight="1" x14ac:dyDescent="0.3">
      <c r="A4" s="94" t="s">
        <v>242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5.75" customHeight="1" x14ac:dyDescent="0.25"/>
    <row r="6" spans="1:10" ht="15.75" customHeight="1" x14ac:dyDescent="0.25">
      <c r="A6" s="95" t="s">
        <v>1</v>
      </c>
      <c r="B6" s="95"/>
      <c r="C6" s="95"/>
      <c r="D6" s="95"/>
      <c r="E6" s="95"/>
      <c r="F6" s="95"/>
      <c r="G6" s="95" t="s">
        <v>2</v>
      </c>
      <c r="H6" s="95"/>
      <c r="I6" s="95"/>
      <c r="J6" s="95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71"/>
      <c r="B9" s="14"/>
      <c r="C9" s="14" t="s">
        <v>13</v>
      </c>
      <c r="D9" s="15"/>
      <c r="E9" s="15"/>
      <c r="F9" s="16">
        <f>'[1]CEF Abril 2022 - 900168'!F28</f>
        <v>5015.6200000001118</v>
      </c>
      <c r="G9" s="17"/>
      <c r="H9" s="18"/>
      <c r="I9" s="51"/>
      <c r="J9" s="72"/>
    </row>
    <row r="10" spans="1:10" ht="15.75" customHeight="1" x14ac:dyDescent="0.25">
      <c r="A10" s="71" t="s">
        <v>243</v>
      </c>
      <c r="B10" s="14">
        <v>264918</v>
      </c>
      <c r="C10" s="14" t="s">
        <v>42</v>
      </c>
      <c r="D10" s="15"/>
      <c r="E10" s="15">
        <v>52000</v>
      </c>
      <c r="F10" s="16">
        <f t="shared" ref="F10:F19" si="0">F9-D10+E10</f>
        <v>57015.620000000112</v>
      </c>
      <c r="G10" s="17" t="s">
        <v>28</v>
      </c>
      <c r="H10" s="18"/>
      <c r="I10" s="51" t="s">
        <v>204</v>
      </c>
      <c r="J10" s="72"/>
    </row>
    <row r="11" spans="1:10" x14ac:dyDescent="0.25">
      <c r="A11" s="71" t="s">
        <v>243</v>
      </c>
      <c r="B11" s="14">
        <v>41153</v>
      </c>
      <c r="C11" s="14" t="s">
        <v>16</v>
      </c>
      <c r="D11" s="15"/>
      <c r="E11" s="15">
        <v>500000</v>
      </c>
      <c r="F11" s="16">
        <f t="shared" si="0"/>
        <v>557015.62000000011</v>
      </c>
      <c r="G11" s="17" t="s">
        <v>17</v>
      </c>
      <c r="H11" s="18"/>
      <c r="I11" s="51" t="s">
        <v>204</v>
      </c>
      <c r="J11" s="72"/>
    </row>
    <row r="12" spans="1:10" x14ac:dyDescent="0.25">
      <c r="A12" s="71" t="s">
        <v>244</v>
      </c>
      <c r="B12" s="14">
        <v>274270</v>
      </c>
      <c r="C12" s="14" t="s">
        <v>14</v>
      </c>
      <c r="D12" s="15">
        <v>43618.09</v>
      </c>
      <c r="E12" s="15"/>
      <c r="F12" s="16">
        <f t="shared" si="0"/>
        <v>513397.53000000014</v>
      </c>
      <c r="G12" s="17" t="s">
        <v>18</v>
      </c>
      <c r="H12" s="17" t="s">
        <v>245</v>
      </c>
      <c r="I12" s="73">
        <v>44593</v>
      </c>
      <c r="J12" s="72" t="s">
        <v>243</v>
      </c>
    </row>
    <row r="13" spans="1:10" x14ac:dyDescent="0.25">
      <c r="A13" s="71" t="s">
        <v>246</v>
      </c>
      <c r="B13" s="14">
        <v>274270</v>
      </c>
      <c r="C13" s="14" t="s">
        <v>14</v>
      </c>
      <c r="D13" s="15">
        <v>438024.22</v>
      </c>
      <c r="E13" s="15"/>
      <c r="F13" s="16">
        <f t="shared" si="0"/>
        <v>75373.310000000172</v>
      </c>
      <c r="G13" s="17" t="s">
        <v>18</v>
      </c>
      <c r="H13" s="17" t="s">
        <v>169</v>
      </c>
      <c r="I13" s="51" t="s">
        <v>247</v>
      </c>
      <c r="J13" s="72" t="s">
        <v>246</v>
      </c>
    </row>
    <row r="14" spans="1:10" x14ac:dyDescent="0.25">
      <c r="A14" s="71" t="s">
        <v>246</v>
      </c>
      <c r="B14" s="14">
        <v>274270</v>
      </c>
      <c r="C14" s="14" t="s">
        <v>14</v>
      </c>
      <c r="D14" s="15">
        <v>4476.8</v>
      </c>
      <c r="E14" s="15"/>
      <c r="F14" s="16">
        <f t="shared" si="0"/>
        <v>70896.510000000169</v>
      </c>
      <c r="G14" s="17" t="s">
        <v>18</v>
      </c>
      <c r="H14" s="17" t="s">
        <v>248</v>
      </c>
      <c r="I14" s="51" t="s">
        <v>249</v>
      </c>
      <c r="J14" s="72" t="s">
        <v>246</v>
      </c>
    </row>
    <row r="15" spans="1:10" x14ac:dyDescent="0.25">
      <c r="A15" s="71" t="s">
        <v>250</v>
      </c>
      <c r="B15" s="14">
        <v>274270</v>
      </c>
      <c r="C15" s="14" t="s">
        <v>14</v>
      </c>
      <c r="D15" s="15">
        <v>3807.37</v>
      </c>
      <c r="E15" s="15"/>
      <c r="F15" s="16">
        <f t="shared" si="0"/>
        <v>67089.140000000174</v>
      </c>
      <c r="G15" s="17" t="s">
        <v>15</v>
      </c>
      <c r="H15" s="17" t="s">
        <v>251</v>
      </c>
      <c r="I15" s="51">
        <v>39</v>
      </c>
      <c r="J15" s="72" t="s">
        <v>250</v>
      </c>
    </row>
    <row r="16" spans="1:10" x14ac:dyDescent="0.25">
      <c r="A16" s="71" t="s">
        <v>252</v>
      </c>
      <c r="B16" s="14">
        <v>274270</v>
      </c>
      <c r="C16" s="14" t="s">
        <v>14</v>
      </c>
      <c r="D16" s="15">
        <v>7108.32</v>
      </c>
      <c r="E16" s="15"/>
      <c r="F16" s="16">
        <f t="shared" si="0"/>
        <v>59980.820000000174</v>
      </c>
      <c r="G16" s="17" t="s">
        <v>32</v>
      </c>
      <c r="H16" s="17" t="s">
        <v>253</v>
      </c>
      <c r="I16" s="51">
        <v>5853</v>
      </c>
      <c r="J16" s="72" t="s">
        <v>254</v>
      </c>
    </row>
    <row r="17" spans="1:10" x14ac:dyDescent="0.25">
      <c r="A17" s="71" t="s">
        <v>255</v>
      </c>
      <c r="B17" s="14">
        <v>274270</v>
      </c>
      <c r="C17" s="14" t="s">
        <v>14</v>
      </c>
      <c r="D17" s="15">
        <v>13661.8</v>
      </c>
      <c r="E17" s="15"/>
      <c r="F17" s="16">
        <f t="shared" si="0"/>
        <v>46319.020000000179</v>
      </c>
      <c r="G17" s="17" t="s">
        <v>15</v>
      </c>
      <c r="H17" s="17" t="s">
        <v>256</v>
      </c>
      <c r="I17" s="73">
        <v>44682</v>
      </c>
      <c r="J17" s="72" t="s">
        <v>255</v>
      </c>
    </row>
    <row r="18" spans="1:10" x14ac:dyDescent="0.25">
      <c r="A18" s="71" t="s">
        <v>255</v>
      </c>
      <c r="B18" s="14">
        <v>274270</v>
      </c>
      <c r="C18" s="14" t="s">
        <v>14</v>
      </c>
      <c r="D18" s="15">
        <v>4588.71</v>
      </c>
      <c r="E18" s="15"/>
      <c r="F18" s="16">
        <f t="shared" si="0"/>
        <v>41730.31000000018</v>
      </c>
      <c r="G18" s="17" t="s">
        <v>32</v>
      </c>
      <c r="H18" s="17" t="s">
        <v>257</v>
      </c>
      <c r="I18" s="51">
        <v>63186</v>
      </c>
      <c r="J18" s="72" t="s">
        <v>255</v>
      </c>
    </row>
    <row r="19" spans="1:10" x14ac:dyDescent="0.25">
      <c r="A19" s="71" t="s">
        <v>258</v>
      </c>
      <c r="B19" s="14">
        <v>274270</v>
      </c>
      <c r="C19" s="14" t="s">
        <v>14</v>
      </c>
      <c r="D19" s="15">
        <v>5876.84</v>
      </c>
      <c r="E19" s="15"/>
      <c r="F19" s="16">
        <f t="shared" si="0"/>
        <v>35853.470000000176</v>
      </c>
      <c r="G19" s="17" t="s">
        <v>15</v>
      </c>
      <c r="H19" s="17" t="s">
        <v>259</v>
      </c>
      <c r="I19" s="73">
        <v>44682</v>
      </c>
      <c r="J19" s="72" t="s">
        <v>258</v>
      </c>
    </row>
    <row r="20" spans="1:10" x14ac:dyDescent="0.25">
      <c r="A20" s="71"/>
      <c r="B20" s="14"/>
      <c r="C20" s="14"/>
      <c r="D20" s="15"/>
      <c r="E20" s="15"/>
      <c r="F20" s="16"/>
      <c r="G20" s="17"/>
      <c r="H20" s="17"/>
      <c r="I20" s="51"/>
      <c r="J20" s="72"/>
    </row>
    <row r="21" spans="1:10" ht="15.75" thickBot="1" x14ac:dyDescent="0.3">
      <c r="A21" s="96" t="s">
        <v>21</v>
      </c>
      <c r="B21" s="97"/>
      <c r="C21" s="20"/>
      <c r="D21" s="21">
        <f>SUM(D10:D20)</f>
        <v>521162.14999999997</v>
      </c>
      <c r="E21" s="21">
        <f>SUM(E10:E20)</f>
        <v>552000</v>
      </c>
      <c r="F21" s="22">
        <f>F9-D21+E21</f>
        <v>35853.470000000147</v>
      </c>
      <c r="G21" s="23"/>
      <c r="H21" s="24"/>
      <c r="I21" s="52"/>
      <c r="J21" s="76"/>
    </row>
    <row r="22" spans="1:10" x14ac:dyDescent="0.25">
      <c r="A22" s="26" t="s">
        <v>22</v>
      </c>
      <c r="B22" s="3"/>
      <c r="C22" s="3"/>
      <c r="D22" s="4"/>
      <c r="E22" s="3"/>
      <c r="F22" s="3"/>
      <c r="G22" s="3"/>
      <c r="H22" s="3"/>
      <c r="I22" s="3"/>
      <c r="J22" s="5"/>
    </row>
    <row r="23" spans="1:10" x14ac:dyDescent="0.25">
      <c r="A23" s="26"/>
      <c r="B23" s="3"/>
      <c r="C23" s="3"/>
      <c r="D23" s="4"/>
      <c r="E23" s="3"/>
      <c r="F23" s="3"/>
      <c r="G23" s="3"/>
      <c r="H23" s="3"/>
      <c r="I23" s="3"/>
      <c r="J23" s="5"/>
    </row>
    <row r="24" spans="1:10" x14ac:dyDescent="0.25">
      <c r="A24" s="26"/>
      <c r="B24" s="3"/>
      <c r="C24" s="3"/>
      <c r="D24" s="4"/>
      <c r="E24" s="3"/>
      <c r="F24" s="3"/>
      <c r="G24" s="3"/>
      <c r="H24" s="3"/>
      <c r="I24" s="3"/>
      <c r="J24" s="5"/>
    </row>
    <row r="26" spans="1:10" ht="25.5" x14ac:dyDescent="0.25">
      <c r="C26" s="93" t="s">
        <v>0</v>
      </c>
      <c r="D26" s="93"/>
      <c r="E26" s="93"/>
      <c r="F26" s="93"/>
      <c r="G26" s="93"/>
      <c r="H26" s="93"/>
      <c r="I26" s="93"/>
      <c r="J26" s="93"/>
    </row>
    <row r="28" spans="1:10" ht="18.75" x14ac:dyDescent="0.3">
      <c r="A28" s="94" t="s">
        <v>260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25">
      <c r="A29" s="3"/>
      <c r="B29" s="3"/>
      <c r="C29" s="3"/>
      <c r="D29" s="4"/>
      <c r="E29" s="3"/>
      <c r="F29" s="3"/>
      <c r="G29" s="3"/>
      <c r="H29" s="3"/>
      <c r="I29" s="3"/>
      <c r="J29" s="5"/>
    </row>
    <row r="30" spans="1:10" x14ac:dyDescent="0.25">
      <c r="A30" s="98" t="s">
        <v>23</v>
      </c>
      <c r="B30" s="99"/>
      <c r="C30" s="99"/>
      <c r="D30" s="99"/>
      <c r="E30" s="100"/>
      <c r="F30" s="3"/>
      <c r="G30" s="88" t="s">
        <v>24</v>
      </c>
      <c r="H30" s="88"/>
      <c r="I30" s="88"/>
      <c r="J30" s="5"/>
    </row>
    <row r="31" spans="1:10" x14ac:dyDescent="0.25">
      <c r="A31" s="27" t="s">
        <v>25</v>
      </c>
      <c r="B31" s="77"/>
      <c r="C31" s="77"/>
      <c r="D31" s="28"/>
      <c r="E31" s="29">
        <f t="shared" ref="E31:E49" si="1">SUMIF($G$8:$G$20,A31,$D$8:$D$20)</f>
        <v>0</v>
      </c>
      <c r="F31" s="3"/>
      <c r="G31" s="70" t="s">
        <v>26</v>
      </c>
      <c r="H31" s="77"/>
      <c r="I31" s="30">
        <f>SUMIF($G$8:$G$20,G31,$E$8:$E$20)</f>
        <v>0</v>
      </c>
      <c r="J31" s="5"/>
    </row>
    <row r="32" spans="1:10" x14ac:dyDescent="0.25">
      <c r="A32" s="27" t="s">
        <v>27</v>
      </c>
      <c r="B32" s="77"/>
      <c r="C32" s="77"/>
      <c r="D32" s="28"/>
      <c r="E32" s="29">
        <f t="shared" si="1"/>
        <v>0</v>
      </c>
      <c r="F32" s="3"/>
      <c r="G32" s="70" t="s">
        <v>17</v>
      </c>
      <c r="H32" s="77"/>
      <c r="I32" s="31">
        <f>SUMIF($G$8:$G$20,G32,$E$8:$E$20)</f>
        <v>500000</v>
      </c>
      <c r="J32" s="5"/>
    </row>
    <row r="33" spans="1:10" x14ac:dyDescent="0.25">
      <c r="A33" s="27" t="s">
        <v>19</v>
      </c>
      <c r="B33" s="77"/>
      <c r="C33" s="77"/>
      <c r="D33" s="28"/>
      <c r="E33" s="29">
        <f t="shared" si="1"/>
        <v>0</v>
      </c>
      <c r="F33" s="3"/>
      <c r="G33" s="27" t="s">
        <v>28</v>
      </c>
      <c r="H33" s="77"/>
      <c r="I33" s="31">
        <f>SUMIF($G$8:$G$20,G33,$E$8:$E$20)</f>
        <v>52000</v>
      </c>
      <c r="J33" s="5"/>
    </row>
    <row r="34" spans="1:10" x14ac:dyDescent="0.25">
      <c r="A34" s="27" t="s">
        <v>15</v>
      </c>
      <c r="B34" s="77"/>
      <c r="C34" s="77"/>
      <c r="D34" s="28"/>
      <c r="E34" s="29">
        <f t="shared" si="1"/>
        <v>23346.01</v>
      </c>
      <c r="F34" s="3"/>
      <c r="G34" s="27" t="s">
        <v>20</v>
      </c>
      <c r="H34" s="3"/>
      <c r="I34" s="31">
        <f>SUMIF($G$8:$G$20,G34,$E$8:$E$20)</f>
        <v>0</v>
      </c>
      <c r="J34" s="5"/>
    </row>
    <row r="35" spans="1:10" x14ac:dyDescent="0.25">
      <c r="A35" s="27" t="s">
        <v>29</v>
      </c>
      <c r="B35" s="77"/>
      <c r="C35" s="77"/>
      <c r="D35" s="28"/>
      <c r="E35" s="29">
        <f t="shared" si="1"/>
        <v>0</v>
      </c>
      <c r="F35" s="3"/>
      <c r="G35" s="89"/>
      <c r="H35" s="90"/>
      <c r="I35" s="31">
        <f>SUMIF($G$8:$G$20,G35,$E$8:$E$20)</f>
        <v>0</v>
      </c>
      <c r="J35" s="5"/>
    </row>
    <row r="36" spans="1:10" x14ac:dyDescent="0.25">
      <c r="A36" s="27" t="s">
        <v>30</v>
      </c>
      <c r="B36" s="77"/>
      <c r="C36" s="77"/>
      <c r="D36" s="28"/>
      <c r="E36" s="29">
        <f t="shared" si="1"/>
        <v>0</v>
      </c>
      <c r="F36" s="3"/>
      <c r="G36" s="32" t="s">
        <v>31</v>
      </c>
      <c r="H36" s="78"/>
      <c r="I36" s="33">
        <f>SUM(I31:I35)</f>
        <v>552000</v>
      </c>
      <c r="J36" s="5"/>
    </row>
    <row r="37" spans="1:10" x14ac:dyDescent="0.25">
      <c r="A37" s="27" t="s">
        <v>18</v>
      </c>
      <c r="B37" s="77"/>
      <c r="C37" s="77"/>
      <c r="D37" s="28"/>
      <c r="E37" s="29">
        <f t="shared" si="1"/>
        <v>486119.10999999993</v>
      </c>
      <c r="F37" s="3"/>
      <c r="G37" s="79"/>
      <c r="H37" s="80"/>
      <c r="I37" s="34"/>
      <c r="J37" s="5"/>
    </row>
    <row r="38" spans="1:10" x14ac:dyDescent="0.25">
      <c r="A38" s="27" t="s">
        <v>32</v>
      </c>
      <c r="B38" s="77"/>
      <c r="C38" s="77"/>
      <c r="D38" s="28"/>
      <c r="E38" s="29">
        <f t="shared" si="1"/>
        <v>11697.029999999999</v>
      </c>
      <c r="F38" s="3"/>
      <c r="G38" s="35" t="s">
        <v>33</v>
      </c>
      <c r="H38" s="36"/>
      <c r="I38" s="37"/>
    </row>
    <row r="39" spans="1:10" x14ac:dyDescent="0.25">
      <c r="A39" s="27"/>
      <c r="B39" s="77"/>
      <c r="C39" s="77"/>
      <c r="D39" s="28"/>
      <c r="E39" s="29">
        <f t="shared" si="1"/>
        <v>0</v>
      </c>
      <c r="F39" s="3"/>
      <c r="G39" s="70" t="s">
        <v>34</v>
      </c>
      <c r="H39" s="77"/>
      <c r="I39" s="30">
        <f>'[1]CEF Abril 2022 - 900168'!I51</f>
        <v>158280.13999999993</v>
      </c>
    </row>
    <row r="40" spans="1:10" x14ac:dyDescent="0.25">
      <c r="A40" s="27"/>
      <c r="B40" s="77"/>
      <c r="C40" s="77"/>
      <c r="D40" s="28"/>
      <c r="E40" s="29">
        <f t="shared" si="1"/>
        <v>0</v>
      </c>
      <c r="F40" s="3"/>
      <c r="G40" s="27" t="s">
        <v>25</v>
      </c>
      <c r="H40" s="77"/>
      <c r="I40" s="31">
        <f>SUMIF($G$8:$G$20,G40,$D$8:$D$20)</f>
        <v>0</v>
      </c>
    </row>
    <row r="41" spans="1:10" x14ac:dyDescent="0.25">
      <c r="A41" s="27"/>
      <c r="B41" s="77"/>
      <c r="C41" s="77"/>
      <c r="D41" s="28"/>
      <c r="E41" s="29">
        <f t="shared" si="1"/>
        <v>0</v>
      </c>
      <c r="F41" s="3"/>
      <c r="G41" s="89" t="s">
        <v>28</v>
      </c>
      <c r="H41" s="90"/>
      <c r="I41" s="31">
        <f>-SUMIF($G$8:$G$20,G41,$E$8:$E$20)</f>
        <v>-52000</v>
      </c>
    </row>
    <row r="42" spans="1:10" x14ac:dyDescent="0.25">
      <c r="A42" s="27"/>
      <c r="B42" s="77"/>
      <c r="C42" s="77"/>
      <c r="D42" s="28"/>
      <c r="E42" s="29">
        <f t="shared" si="1"/>
        <v>0</v>
      </c>
      <c r="F42" s="3"/>
      <c r="G42" s="70" t="s">
        <v>35</v>
      </c>
      <c r="H42" s="77"/>
      <c r="I42" s="31">
        <v>1106.93</v>
      </c>
    </row>
    <row r="43" spans="1:10" x14ac:dyDescent="0.25">
      <c r="A43" s="70"/>
      <c r="B43" s="77"/>
      <c r="C43" s="77"/>
      <c r="D43" s="28"/>
      <c r="E43" s="29">
        <f t="shared" si="1"/>
        <v>0</v>
      </c>
      <c r="F43" s="3"/>
      <c r="G43" s="38"/>
      <c r="H43" s="39"/>
      <c r="I43" s="31"/>
    </row>
    <row r="44" spans="1:10" x14ac:dyDescent="0.25">
      <c r="A44" s="27"/>
      <c r="B44" s="77"/>
      <c r="C44" s="77"/>
      <c r="D44" s="28"/>
      <c r="E44" s="29">
        <f t="shared" si="1"/>
        <v>0</v>
      </c>
      <c r="F44" s="3"/>
      <c r="G44" s="40" t="s">
        <v>36</v>
      </c>
      <c r="H44" s="39"/>
      <c r="I44" s="41">
        <f>SUM(I39:I43)</f>
        <v>107387.06999999992</v>
      </c>
    </row>
    <row r="45" spans="1:10" x14ac:dyDescent="0.25">
      <c r="A45" s="27"/>
      <c r="B45" s="77"/>
      <c r="C45" s="77"/>
      <c r="D45" s="28"/>
      <c r="E45" s="29">
        <f t="shared" si="1"/>
        <v>0</v>
      </c>
      <c r="F45" s="3"/>
      <c r="G45" s="42"/>
      <c r="I45" s="43"/>
      <c r="J45" s="5"/>
    </row>
    <row r="46" spans="1:10" x14ac:dyDescent="0.25">
      <c r="A46" s="27"/>
      <c r="B46" s="77"/>
      <c r="C46" s="77"/>
      <c r="D46" s="28"/>
      <c r="E46" s="29">
        <f t="shared" si="1"/>
        <v>0</v>
      </c>
      <c r="F46" s="3"/>
      <c r="G46" s="35" t="s">
        <v>37</v>
      </c>
      <c r="H46" s="36"/>
      <c r="I46" s="37"/>
      <c r="J46" s="5"/>
    </row>
    <row r="47" spans="1:10" x14ac:dyDescent="0.25">
      <c r="A47" s="27"/>
      <c r="B47" s="77"/>
      <c r="C47" s="77"/>
      <c r="D47" s="28"/>
      <c r="E47" s="29">
        <f t="shared" si="1"/>
        <v>0</v>
      </c>
      <c r="F47" s="3"/>
      <c r="G47" s="70" t="s">
        <v>34</v>
      </c>
      <c r="H47" s="77"/>
      <c r="I47" s="44">
        <f>'[1]CEF Abril 2022 - 900168'!I58</f>
        <v>0</v>
      </c>
      <c r="J47" s="5"/>
    </row>
    <row r="48" spans="1:10" x14ac:dyDescent="0.25">
      <c r="A48" s="27"/>
      <c r="B48" s="77"/>
      <c r="C48" s="77"/>
      <c r="D48" s="28"/>
      <c r="E48" s="29">
        <f t="shared" si="1"/>
        <v>0</v>
      </c>
      <c r="F48" s="3"/>
      <c r="G48" s="70" t="s">
        <v>38</v>
      </c>
      <c r="H48" s="77"/>
      <c r="I48" s="45">
        <v>500000</v>
      </c>
      <c r="J48" s="5"/>
    </row>
    <row r="49" spans="1:10" x14ac:dyDescent="0.25">
      <c r="A49" s="27"/>
      <c r="B49" s="77"/>
      <c r="C49" s="77"/>
      <c r="D49" s="28"/>
      <c r="E49" s="29">
        <f t="shared" si="1"/>
        <v>0</v>
      </c>
      <c r="F49" s="3"/>
      <c r="G49" s="70" t="s">
        <v>17</v>
      </c>
      <c r="H49" s="77"/>
      <c r="I49" s="31">
        <f>-SUMIF($G$8:$G$20,G49,$E$8:$E$20)</f>
        <v>-500000</v>
      </c>
      <c r="J49" s="5"/>
    </row>
    <row r="50" spans="1:10" x14ac:dyDescent="0.25">
      <c r="A50" s="27"/>
      <c r="B50" s="77"/>
      <c r="C50" s="77"/>
      <c r="D50" s="28"/>
      <c r="E50" s="29"/>
      <c r="F50" s="3"/>
      <c r="G50" s="70"/>
      <c r="H50" s="39"/>
      <c r="I50" s="46"/>
      <c r="J50" s="5"/>
    </row>
    <row r="51" spans="1:10" x14ac:dyDescent="0.25">
      <c r="A51" s="91" t="s">
        <v>31</v>
      </c>
      <c r="B51" s="92"/>
      <c r="C51" s="92"/>
      <c r="D51" s="47"/>
      <c r="E51" s="48">
        <f>SUM(E31:E50)</f>
        <v>521162.14999999991</v>
      </c>
      <c r="F51" s="3"/>
      <c r="G51" s="32" t="s">
        <v>36</v>
      </c>
      <c r="H51" s="39"/>
      <c r="I51" s="41">
        <f>SUM(I47:I50)</f>
        <v>0</v>
      </c>
      <c r="J51" s="5"/>
    </row>
    <row r="52" spans="1:10" x14ac:dyDescent="0.25">
      <c r="D52"/>
      <c r="F52" s="3"/>
      <c r="G52" s="80"/>
      <c r="H52" s="80"/>
      <c r="I52" s="75"/>
      <c r="J52" s="5"/>
    </row>
    <row r="53" spans="1:10" x14ac:dyDescent="0.25">
      <c r="E53" s="74">
        <f>D21-E51</f>
        <v>0</v>
      </c>
    </row>
    <row r="56" spans="1:10" x14ac:dyDescent="0.25">
      <c r="E56" s="74"/>
    </row>
  </sheetData>
  <mergeCells count="12">
    <mergeCell ref="G30:I30"/>
    <mergeCell ref="G35:H35"/>
    <mergeCell ref="G41:H41"/>
    <mergeCell ref="A51:C51"/>
    <mergeCell ref="C2:J2"/>
    <mergeCell ref="A4:J4"/>
    <mergeCell ref="A6:F6"/>
    <mergeCell ref="G6:J6"/>
    <mergeCell ref="A21:B21"/>
    <mergeCell ref="C26:J26"/>
    <mergeCell ref="A28:J28"/>
    <mergeCell ref="A30:E30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5"/>
  <sheetViews>
    <sheetView tabSelected="1" workbookViewId="0">
      <selection activeCell="A6" sqref="A6:F6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style="49" bestFit="1" customWidth="1"/>
    <col min="10" max="10" width="11.5703125" style="2" bestFit="1" customWidth="1"/>
  </cols>
  <sheetData>
    <row r="1" spans="1:10" ht="41.25" customHeight="1" x14ac:dyDescent="0.25"/>
    <row r="2" spans="1:10" ht="25.5" x14ac:dyDescent="0.25">
      <c r="C2" s="93" t="s">
        <v>0</v>
      </c>
      <c r="D2" s="93"/>
      <c r="E2" s="93"/>
      <c r="F2" s="93"/>
      <c r="G2" s="93"/>
      <c r="H2" s="93"/>
      <c r="I2" s="93"/>
      <c r="J2" s="93"/>
    </row>
    <row r="4" spans="1:10" ht="18.75" x14ac:dyDescent="0.3">
      <c r="A4" s="94" t="s">
        <v>261</v>
      </c>
      <c r="B4" s="94"/>
      <c r="C4" s="94"/>
      <c r="D4" s="94"/>
      <c r="E4" s="94"/>
      <c r="F4" s="94"/>
      <c r="G4" s="94"/>
      <c r="H4" s="94"/>
      <c r="I4" s="94"/>
      <c r="J4" s="94"/>
    </row>
    <row r="6" spans="1:10" x14ac:dyDescent="0.25">
      <c r="A6" s="95" t="s">
        <v>1</v>
      </c>
      <c r="B6" s="95"/>
      <c r="C6" s="95"/>
      <c r="D6" s="95"/>
      <c r="E6" s="95"/>
      <c r="F6" s="95"/>
      <c r="G6" s="95" t="s">
        <v>2</v>
      </c>
      <c r="H6" s="95"/>
      <c r="I6" s="95"/>
      <c r="J6" s="95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50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71"/>
      <c r="B9" s="51"/>
      <c r="C9" s="14" t="s">
        <v>13</v>
      </c>
      <c r="D9" s="15"/>
      <c r="E9" s="15"/>
      <c r="F9" s="16">
        <f>'[1]CEF Abril 2022 - 901922'!F255</f>
        <v>3297.450000007404</v>
      </c>
      <c r="G9" s="17"/>
      <c r="H9" s="18"/>
      <c r="I9" s="51"/>
      <c r="J9" s="72"/>
    </row>
    <row r="10" spans="1:10" x14ac:dyDescent="0.25">
      <c r="A10" s="71" t="s">
        <v>262</v>
      </c>
      <c r="B10" s="51">
        <v>509937</v>
      </c>
      <c r="C10" s="14" t="s">
        <v>39</v>
      </c>
      <c r="D10" s="15">
        <v>1795.2</v>
      </c>
      <c r="E10" s="15"/>
      <c r="F10" s="16">
        <f t="shared" ref="F10:F73" si="0">F9-D10+E10</f>
        <v>1502.250000007404</v>
      </c>
      <c r="G10" s="17" t="s">
        <v>124</v>
      </c>
      <c r="H10" s="18" t="s">
        <v>263</v>
      </c>
      <c r="I10" s="51">
        <v>2810824</v>
      </c>
      <c r="J10" s="72" t="s">
        <v>225</v>
      </c>
    </row>
    <row r="11" spans="1:10" x14ac:dyDescent="0.25">
      <c r="A11" s="71" t="s">
        <v>262</v>
      </c>
      <c r="B11" s="51">
        <v>509937</v>
      </c>
      <c r="C11" s="14" t="s">
        <v>39</v>
      </c>
      <c r="D11" s="15">
        <v>4630.1000000000004</v>
      </c>
      <c r="E11" s="15"/>
      <c r="F11" s="16">
        <f t="shared" si="0"/>
        <v>-3127.8499999925962</v>
      </c>
      <c r="G11" s="17" t="s">
        <v>124</v>
      </c>
      <c r="H11" s="18" t="s">
        <v>263</v>
      </c>
      <c r="I11" s="51">
        <v>143675</v>
      </c>
      <c r="J11" s="72" t="s">
        <v>207</v>
      </c>
    </row>
    <row r="12" spans="1:10" x14ac:dyDescent="0.25">
      <c r="A12" s="71" t="s">
        <v>262</v>
      </c>
      <c r="B12" s="51">
        <v>273713</v>
      </c>
      <c r="C12" s="14" t="s">
        <v>264</v>
      </c>
      <c r="D12" s="15">
        <v>290.18</v>
      </c>
      <c r="E12" s="15"/>
      <c r="F12" s="16">
        <f t="shared" si="0"/>
        <v>-3418.029999992596</v>
      </c>
      <c r="G12" s="17" t="s">
        <v>64</v>
      </c>
      <c r="H12" s="18" t="s">
        <v>265</v>
      </c>
      <c r="I12" s="51" t="s">
        <v>266</v>
      </c>
      <c r="J12" s="72" t="s">
        <v>240</v>
      </c>
    </row>
    <row r="13" spans="1:10" x14ac:dyDescent="0.25">
      <c r="A13" s="71" t="s">
        <v>262</v>
      </c>
      <c r="B13" s="51">
        <v>516402</v>
      </c>
      <c r="C13" s="14" t="s">
        <v>39</v>
      </c>
      <c r="D13" s="15">
        <v>1137.07</v>
      </c>
      <c r="E13" s="15"/>
      <c r="F13" s="16">
        <f t="shared" si="0"/>
        <v>-4555.0999999925962</v>
      </c>
      <c r="G13" s="17" t="s">
        <v>45</v>
      </c>
      <c r="H13" s="18" t="s">
        <v>46</v>
      </c>
      <c r="I13" s="51">
        <v>5131</v>
      </c>
      <c r="J13" s="72" t="s">
        <v>267</v>
      </c>
    </row>
    <row r="14" spans="1:10" x14ac:dyDescent="0.25">
      <c r="A14" s="71" t="s">
        <v>262</v>
      </c>
      <c r="B14" s="51">
        <v>514978</v>
      </c>
      <c r="C14" s="14" t="s">
        <v>39</v>
      </c>
      <c r="D14" s="15">
        <v>1822.57</v>
      </c>
      <c r="E14" s="15"/>
      <c r="F14" s="16">
        <f t="shared" si="0"/>
        <v>-6377.6699999925959</v>
      </c>
      <c r="G14" s="17" t="s">
        <v>41</v>
      </c>
      <c r="H14" s="18" t="s">
        <v>167</v>
      </c>
      <c r="I14" s="51">
        <v>177537</v>
      </c>
      <c r="J14" s="72" t="s">
        <v>178</v>
      </c>
    </row>
    <row r="15" spans="1:10" x14ac:dyDescent="0.25">
      <c r="A15" s="71" t="s">
        <v>262</v>
      </c>
      <c r="B15" s="51">
        <v>531910</v>
      </c>
      <c r="C15" s="14" t="s">
        <v>42</v>
      </c>
      <c r="D15" s="15"/>
      <c r="E15" s="15">
        <v>8000</v>
      </c>
      <c r="F15" s="16">
        <f t="shared" si="0"/>
        <v>1622.3300000074041</v>
      </c>
      <c r="G15" s="17" t="s">
        <v>28</v>
      </c>
      <c r="H15" s="18"/>
      <c r="I15" s="51"/>
      <c r="J15" s="72"/>
    </row>
    <row r="16" spans="1:10" x14ac:dyDescent="0.25">
      <c r="A16" s="71" t="s">
        <v>268</v>
      </c>
      <c r="B16" s="51">
        <v>354755</v>
      </c>
      <c r="C16" s="14" t="s">
        <v>39</v>
      </c>
      <c r="D16" s="15">
        <v>690.3</v>
      </c>
      <c r="E16" s="15"/>
      <c r="F16" s="16">
        <f t="shared" si="0"/>
        <v>932.03000000740417</v>
      </c>
      <c r="G16" s="17" t="s">
        <v>41</v>
      </c>
      <c r="H16" s="18" t="s">
        <v>198</v>
      </c>
      <c r="I16" s="51">
        <v>146545</v>
      </c>
      <c r="J16" s="72" t="s">
        <v>199</v>
      </c>
    </row>
    <row r="17" spans="1:10" x14ac:dyDescent="0.25">
      <c r="A17" s="71" t="s">
        <v>268</v>
      </c>
      <c r="B17" s="51">
        <v>367022</v>
      </c>
      <c r="C17" s="14" t="s">
        <v>39</v>
      </c>
      <c r="D17" s="15">
        <v>1806.13</v>
      </c>
      <c r="E17" s="15"/>
      <c r="F17" s="16">
        <f t="shared" si="0"/>
        <v>-874.09999999259594</v>
      </c>
      <c r="G17" s="17" t="s">
        <v>164</v>
      </c>
      <c r="H17" s="18" t="s">
        <v>269</v>
      </c>
      <c r="I17" s="51">
        <v>4924</v>
      </c>
      <c r="J17" s="72" t="s">
        <v>207</v>
      </c>
    </row>
    <row r="18" spans="1:10" x14ac:dyDescent="0.25">
      <c r="A18" s="71" t="s">
        <v>268</v>
      </c>
      <c r="B18" s="51">
        <v>361969</v>
      </c>
      <c r="C18" s="14" t="s">
        <v>42</v>
      </c>
      <c r="D18" s="15"/>
      <c r="E18" s="15">
        <v>52000</v>
      </c>
      <c r="F18" s="16">
        <f t="shared" si="0"/>
        <v>51125.900000007401</v>
      </c>
      <c r="G18" s="17" t="s">
        <v>28</v>
      </c>
      <c r="H18" s="18"/>
      <c r="I18" s="51"/>
      <c r="J18" s="72"/>
    </row>
    <row r="19" spans="1:10" x14ac:dyDescent="0.25">
      <c r="A19" s="71" t="s">
        <v>268</v>
      </c>
      <c r="B19" s="51">
        <v>355062</v>
      </c>
      <c r="C19" s="14" t="s">
        <v>39</v>
      </c>
      <c r="D19" s="15">
        <v>795.33</v>
      </c>
      <c r="E19" s="15"/>
      <c r="F19" s="16">
        <f t="shared" si="0"/>
        <v>50330.570000007399</v>
      </c>
      <c r="G19" s="17" t="s">
        <v>45</v>
      </c>
      <c r="H19" s="18" t="s">
        <v>46</v>
      </c>
      <c r="I19" s="51">
        <v>7090</v>
      </c>
      <c r="J19" s="72" t="s">
        <v>217</v>
      </c>
    </row>
    <row r="20" spans="1:10" x14ac:dyDescent="0.25">
      <c r="A20" s="71" t="s">
        <v>268</v>
      </c>
      <c r="B20" s="51">
        <v>353502</v>
      </c>
      <c r="C20" s="14" t="s">
        <v>39</v>
      </c>
      <c r="D20" s="15">
        <v>48139.56</v>
      </c>
      <c r="E20" s="15"/>
      <c r="F20" s="16">
        <f t="shared" si="0"/>
        <v>2191.0100000074017</v>
      </c>
      <c r="G20" s="17" t="s">
        <v>40</v>
      </c>
      <c r="H20" s="18" t="s">
        <v>214</v>
      </c>
      <c r="I20" s="51">
        <v>35405208</v>
      </c>
      <c r="J20" s="72" t="s">
        <v>262</v>
      </c>
    </row>
    <row r="21" spans="1:10" x14ac:dyDescent="0.25">
      <c r="A21" s="71" t="s">
        <v>243</v>
      </c>
      <c r="B21" s="51">
        <v>260454</v>
      </c>
      <c r="C21" s="14" t="s">
        <v>42</v>
      </c>
      <c r="D21" s="15"/>
      <c r="E21" s="15">
        <v>5000</v>
      </c>
      <c r="F21" s="16">
        <f t="shared" si="0"/>
        <v>7191.0100000074017</v>
      </c>
      <c r="G21" s="17" t="s">
        <v>28</v>
      </c>
      <c r="H21" s="18"/>
      <c r="I21" s="51"/>
      <c r="J21" s="72"/>
    </row>
    <row r="22" spans="1:10" x14ac:dyDescent="0.25">
      <c r="A22" s="71" t="s">
        <v>243</v>
      </c>
      <c r="B22" s="51">
        <v>551315</v>
      </c>
      <c r="C22" s="14" t="s">
        <v>39</v>
      </c>
      <c r="D22" s="15">
        <v>2582.96</v>
      </c>
      <c r="E22" s="15"/>
      <c r="F22" s="16">
        <f t="shared" si="0"/>
        <v>4608.0500000074016</v>
      </c>
      <c r="G22" s="17" t="s">
        <v>41</v>
      </c>
      <c r="H22" s="18" t="s">
        <v>113</v>
      </c>
      <c r="I22" s="51">
        <v>319484</v>
      </c>
      <c r="J22" s="72" t="s">
        <v>197</v>
      </c>
    </row>
    <row r="23" spans="1:10" x14ac:dyDescent="0.25">
      <c r="A23" s="71" t="s">
        <v>243</v>
      </c>
      <c r="B23" s="51">
        <v>527371</v>
      </c>
      <c r="C23" s="14" t="s">
        <v>39</v>
      </c>
      <c r="D23" s="15">
        <v>836.76</v>
      </c>
      <c r="E23" s="15"/>
      <c r="F23" s="16">
        <f t="shared" si="0"/>
        <v>3771.2900000074014</v>
      </c>
      <c r="G23" s="17" t="s">
        <v>41</v>
      </c>
      <c r="H23" s="18" t="s">
        <v>179</v>
      </c>
      <c r="I23" s="51">
        <v>1182907</v>
      </c>
      <c r="J23" s="72" t="s">
        <v>196</v>
      </c>
    </row>
    <row r="24" spans="1:10" x14ac:dyDescent="0.25">
      <c r="A24" s="71" t="s">
        <v>243</v>
      </c>
      <c r="B24" s="51">
        <v>524936</v>
      </c>
      <c r="C24" s="14" t="s">
        <v>39</v>
      </c>
      <c r="D24" s="15">
        <v>397.66</v>
      </c>
      <c r="E24" s="15"/>
      <c r="F24" s="16">
        <f t="shared" si="0"/>
        <v>3373.6300000074016</v>
      </c>
      <c r="G24" s="17" t="s">
        <v>45</v>
      </c>
      <c r="H24" s="18" t="s">
        <v>46</v>
      </c>
      <c r="I24" s="51">
        <v>5138</v>
      </c>
      <c r="J24" s="72" t="s">
        <v>203</v>
      </c>
    </row>
    <row r="25" spans="1:10" x14ac:dyDescent="0.25">
      <c r="A25" s="71" t="s">
        <v>243</v>
      </c>
      <c r="B25" s="51">
        <v>526167</v>
      </c>
      <c r="C25" s="14" t="s">
        <v>39</v>
      </c>
      <c r="D25" s="15">
        <v>283.42</v>
      </c>
      <c r="E25" s="15"/>
      <c r="F25" s="16">
        <f t="shared" si="0"/>
        <v>3090.2100000074015</v>
      </c>
      <c r="G25" s="17" t="s">
        <v>59</v>
      </c>
      <c r="H25" s="18" t="s">
        <v>63</v>
      </c>
      <c r="I25" s="51">
        <v>46493</v>
      </c>
      <c r="J25" s="72" t="s">
        <v>208</v>
      </c>
    </row>
    <row r="26" spans="1:10" x14ac:dyDescent="0.25">
      <c r="A26" s="71" t="s">
        <v>244</v>
      </c>
      <c r="B26" s="51">
        <v>597822</v>
      </c>
      <c r="C26" s="14" t="s">
        <v>39</v>
      </c>
      <c r="D26" s="15">
        <v>1590.66</v>
      </c>
      <c r="E26" s="15"/>
      <c r="F26" s="16">
        <f t="shared" si="0"/>
        <v>1499.5500000074014</v>
      </c>
      <c r="G26" s="17" t="s">
        <v>45</v>
      </c>
      <c r="H26" s="18" t="s">
        <v>46</v>
      </c>
      <c r="I26" s="51">
        <v>7099</v>
      </c>
      <c r="J26" s="72" t="s">
        <v>219</v>
      </c>
    </row>
    <row r="27" spans="1:10" x14ac:dyDescent="0.25">
      <c r="A27" s="71" t="s">
        <v>246</v>
      </c>
      <c r="B27" s="51">
        <v>591563</v>
      </c>
      <c r="C27" s="14" t="s">
        <v>55</v>
      </c>
      <c r="D27" s="15">
        <v>45243.12</v>
      </c>
      <c r="E27" s="15"/>
      <c r="F27" s="16">
        <f t="shared" si="0"/>
        <v>-43743.5699999926</v>
      </c>
      <c r="G27" s="17" t="s">
        <v>29</v>
      </c>
      <c r="H27" s="18" t="s">
        <v>220</v>
      </c>
      <c r="I27" s="73">
        <v>44652</v>
      </c>
      <c r="J27" s="72" t="s">
        <v>246</v>
      </c>
    </row>
    <row r="28" spans="1:10" x14ac:dyDescent="0.25">
      <c r="A28" s="71" t="s">
        <v>246</v>
      </c>
      <c r="B28" s="51">
        <v>591613</v>
      </c>
      <c r="C28" s="14" t="s">
        <v>55</v>
      </c>
      <c r="D28" s="15">
        <v>3584.37</v>
      </c>
      <c r="E28" s="15"/>
      <c r="F28" s="16">
        <f t="shared" si="0"/>
        <v>-47327.939999992603</v>
      </c>
      <c r="G28" s="17" t="s">
        <v>29</v>
      </c>
      <c r="H28" s="18" t="s">
        <v>220</v>
      </c>
      <c r="I28" s="51" t="s">
        <v>270</v>
      </c>
      <c r="J28" s="72" t="s">
        <v>246</v>
      </c>
    </row>
    <row r="29" spans="1:10" x14ac:dyDescent="0.25">
      <c r="A29" s="71" t="s">
        <v>246</v>
      </c>
      <c r="B29" s="51">
        <v>231939</v>
      </c>
      <c r="C29" s="14" t="s">
        <v>156</v>
      </c>
      <c r="D29" s="15">
        <v>600000</v>
      </c>
      <c r="E29" s="15"/>
      <c r="F29" s="16">
        <f t="shared" si="0"/>
        <v>-647327.93999999261</v>
      </c>
      <c r="G29" s="17" t="s">
        <v>58</v>
      </c>
      <c r="H29" s="18"/>
      <c r="I29" s="51"/>
      <c r="J29" s="72"/>
    </row>
    <row r="30" spans="1:10" x14ac:dyDescent="0.25">
      <c r="A30" s="71" t="s">
        <v>246</v>
      </c>
      <c r="B30" s="51">
        <v>476083</v>
      </c>
      <c r="C30" s="14" t="s">
        <v>39</v>
      </c>
      <c r="D30" s="15">
        <v>1037.6500000000001</v>
      </c>
      <c r="E30" s="15"/>
      <c r="F30" s="16">
        <f t="shared" si="0"/>
        <v>-648365.58999999263</v>
      </c>
      <c r="G30" s="17" t="s">
        <v>45</v>
      </c>
      <c r="H30" s="18" t="s">
        <v>46</v>
      </c>
      <c r="I30" s="51">
        <v>5152</v>
      </c>
      <c r="J30" s="72" t="s">
        <v>205</v>
      </c>
    </row>
    <row r="31" spans="1:10" x14ac:dyDescent="0.25">
      <c r="A31" s="71" t="s">
        <v>246</v>
      </c>
      <c r="B31" s="51">
        <v>1</v>
      </c>
      <c r="C31" s="14" t="s">
        <v>50</v>
      </c>
      <c r="D31" s="15"/>
      <c r="E31" s="15">
        <v>670000</v>
      </c>
      <c r="F31" s="16">
        <f t="shared" si="0"/>
        <v>21634.410000007367</v>
      </c>
      <c r="G31" s="17" t="s">
        <v>51</v>
      </c>
      <c r="H31" s="18"/>
      <c r="I31" s="51"/>
      <c r="J31" s="72"/>
    </row>
    <row r="32" spans="1:10" x14ac:dyDescent="0.25">
      <c r="A32" s="71" t="s">
        <v>271</v>
      </c>
      <c r="B32" s="51">
        <v>178187</v>
      </c>
      <c r="C32" s="14" t="s">
        <v>39</v>
      </c>
      <c r="D32" s="15">
        <v>273.31</v>
      </c>
      <c r="E32" s="15"/>
      <c r="F32" s="16">
        <f t="shared" si="0"/>
        <v>21361.100000007365</v>
      </c>
      <c r="G32" s="17" t="s">
        <v>41</v>
      </c>
      <c r="H32" s="18" t="s">
        <v>53</v>
      </c>
      <c r="I32" s="51">
        <v>3231973</v>
      </c>
      <c r="J32" s="72" t="s">
        <v>196</v>
      </c>
    </row>
    <row r="33" spans="1:10" x14ac:dyDescent="0.25">
      <c r="A33" s="71" t="s">
        <v>271</v>
      </c>
      <c r="B33" s="51">
        <v>176174</v>
      </c>
      <c r="C33" s="14" t="s">
        <v>39</v>
      </c>
      <c r="D33" s="15">
        <v>1681.33</v>
      </c>
      <c r="E33" s="15"/>
      <c r="F33" s="16">
        <f t="shared" si="0"/>
        <v>19679.770000007367</v>
      </c>
      <c r="G33" s="17" t="s">
        <v>41</v>
      </c>
      <c r="H33" s="18" t="s">
        <v>71</v>
      </c>
      <c r="I33" s="51">
        <v>839391</v>
      </c>
      <c r="J33" s="72" t="s">
        <v>196</v>
      </c>
    </row>
    <row r="34" spans="1:10" x14ac:dyDescent="0.25">
      <c r="A34" s="71" t="s">
        <v>271</v>
      </c>
      <c r="B34" s="51">
        <v>179548</v>
      </c>
      <c r="C34" s="14" t="s">
        <v>39</v>
      </c>
      <c r="D34" s="15">
        <v>2479.27</v>
      </c>
      <c r="E34" s="15"/>
      <c r="F34" s="16">
        <f t="shared" si="0"/>
        <v>17200.500000007367</v>
      </c>
      <c r="G34" s="17" t="s">
        <v>41</v>
      </c>
      <c r="H34" s="18" t="s">
        <v>167</v>
      </c>
      <c r="I34" s="51">
        <v>180893</v>
      </c>
      <c r="J34" s="72" t="s">
        <v>199</v>
      </c>
    </row>
    <row r="35" spans="1:10" x14ac:dyDescent="0.25">
      <c r="A35" s="71" t="s">
        <v>271</v>
      </c>
      <c r="B35" s="51">
        <v>176905</v>
      </c>
      <c r="C35" s="14" t="s">
        <v>39</v>
      </c>
      <c r="D35" s="15">
        <v>68.849999999999994</v>
      </c>
      <c r="E35" s="15"/>
      <c r="F35" s="16">
        <f t="shared" si="0"/>
        <v>17131.650000007368</v>
      </c>
      <c r="G35" s="17" t="s">
        <v>41</v>
      </c>
      <c r="H35" s="18" t="s">
        <v>53</v>
      </c>
      <c r="I35" s="51">
        <v>3231972</v>
      </c>
      <c r="J35" s="72" t="s">
        <v>196</v>
      </c>
    </row>
    <row r="36" spans="1:10" x14ac:dyDescent="0.25">
      <c r="A36" s="71" t="s">
        <v>271</v>
      </c>
      <c r="B36" s="51">
        <v>91231</v>
      </c>
      <c r="C36" s="14" t="s">
        <v>57</v>
      </c>
      <c r="D36" s="15">
        <v>134631.81</v>
      </c>
      <c r="E36" s="15"/>
      <c r="F36" s="16">
        <f t="shared" si="0"/>
        <v>-117500.15999999263</v>
      </c>
      <c r="G36" s="17" t="s">
        <v>122</v>
      </c>
      <c r="H36" s="18" t="s">
        <v>123</v>
      </c>
      <c r="I36" s="73">
        <v>44621</v>
      </c>
      <c r="J36" s="72" t="s">
        <v>177</v>
      </c>
    </row>
    <row r="37" spans="1:10" x14ac:dyDescent="0.25">
      <c r="A37" s="71" t="s">
        <v>271</v>
      </c>
      <c r="B37" s="51">
        <v>223839</v>
      </c>
      <c r="C37" s="14" t="s">
        <v>42</v>
      </c>
      <c r="D37" s="15"/>
      <c r="E37" s="15">
        <v>145000</v>
      </c>
      <c r="F37" s="16">
        <f t="shared" si="0"/>
        <v>27499.840000007374</v>
      </c>
      <c r="G37" s="17" t="s">
        <v>28</v>
      </c>
      <c r="H37" s="18"/>
      <c r="I37" s="51"/>
      <c r="J37" s="72"/>
    </row>
    <row r="38" spans="1:10" x14ac:dyDescent="0.25">
      <c r="A38" s="71" t="s">
        <v>271</v>
      </c>
      <c r="B38" s="51">
        <v>174241</v>
      </c>
      <c r="C38" s="14" t="s">
        <v>39</v>
      </c>
      <c r="D38" s="15">
        <v>12422.36</v>
      </c>
      <c r="E38" s="15"/>
      <c r="F38" s="16">
        <f t="shared" si="0"/>
        <v>15077.480000007374</v>
      </c>
      <c r="G38" s="17" t="s">
        <v>60</v>
      </c>
      <c r="H38" s="18" t="s">
        <v>61</v>
      </c>
      <c r="I38" s="51">
        <v>19306</v>
      </c>
      <c r="J38" s="72" t="s">
        <v>225</v>
      </c>
    </row>
    <row r="39" spans="1:10" x14ac:dyDescent="0.25">
      <c r="A39" s="71" t="s">
        <v>271</v>
      </c>
      <c r="B39" s="51">
        <v>174903</v>
      </c>
      <c r="C39" s="14" t="s">
        <v>39</v>
      </c>
      <c r="D39" s="15">
        <v>1634.15</v>
      </c>
      <c r="E39" s="15"/>
      <c r="F39" s="16">
        <f t="shared" si="0"/>
        <v>13443.330000007374</v>
      </c>
      <c r="G39" s="17" t="s">
        <v>45</v>
      </c>
      <c r="H39" s="18" t="s">
        <v>46</v>
      </c>
      <c r="I39" s="51">
        <v>5162</v>
      </c>
      <c r="J39" s="72" t="s">
        <v>207</v>
      </c>
    </row>
    <row r="40" spans="1:10" x14ac:dyDescent="0.25">
      <c r="A40" s="71" t="s">
        <v>271</v>
      </c>
      <c r="B40" s="51">
        <v>337680</v>
      </c>
      <c r="C40" s="14" t="s">
        <v>39</v>
      </c>
      <c r="D40" s="15">
        <v>669.93</v>
      </c>
      <c r="E40" s="15"/>
      <c r="F40" s="16">
        <f t="shared" si="0"/>
        <v>12773.400000007374</v>
      </c>
      <c r="G40" s="17" t="s">
        <v>41</v>
      </c>
      <c r="H40" s="18" t="s">
        <v>53</v>
      </c>
      <c r="I40" s="51">
        <v>3233706</v>
      </c>
      <c r="J40" s="72" t="s">
        <v>200</v>
      </c>
    </row>
    <row r="41" spans="1:10" x14ac:dyDescent="0.25">
      <c r="A41" s="71" t="s">
        <v>271</v>
      </c>
      <c r="B41" s="51">
        <v>170912</v>
      </c>
      <c r="C41" s="14" t="s">
        <v>39</v>
      </c>
      <c r="D41" s="15">
        <v>649.85</v>
      </c>
      <c r="E41" s="15"/>
      <c r="F41" s="16">
        <f t="shared" si="0"/>
        <v>12123.550000007373</v>
      </c>
      <c r="G41" s="17" t="s">
        <v>41</v>
      </c>
      <c r="H41" s="18" t="s">
        <v>47</v>
      </c>
      <c r="I41" s="51">
        <v>133591</v>
      </c>
      <c r="J41" s="72" t="s">
        <v>196</v>
      </c>
    </row>
    <row r="42" spans="1:10" x14ac:dyDescent="0.25">
      <c r="A42" s="71" t="s">
        <v>271</v>
      </c>
      <c r="B42" s="51">
        <v>175517</v>
      </c>
      <c r="C42" s="14" t="s">
        <v>39</v>
      </c>
      <c r="D42" s="15">
        <v>1056.78</v>
      </c>
      <c r="E42" s="15"/>
      <c r="F42" s="16">
        <f t="shared" si="0"/>
        <v>11066.770000007373</v>
      </c>
      <c r="G42" s="17" t="s">
        <v>41</v>
      </c>
      <c r="H42" s="18" t="s">
        <v>160</v>
      </c>
      <c r="I42" s="51">
        <v>427128</v>
      </c>
      <c r="J42" s="72" t="s">
        <v>196</v>
      </c>
    </row>
    <row r="43" spans="1:10" x14ac:dyDescent="0.25">
      <c r="A43" s="71" t="s">
        <v>271</v>
      </c>
      <c r="B43" s="51">
        <v>178962</v>
      </c>
      <c r="C43" s="14" t="s">
        <v>39</v>
      </c>
      <c r="D43" s="15">
        <v>960</v>
      </c>
      <c r="E43" s="15"/>
      <c r="F43" s="16">
        <f t="shared" si="0"/>
        <v>10106.770000007373</v>
      </c>
      <c r="G43" s="17" t="s">
        <v>41</v>
      </c>
      <c r="H43" s="18" t="s">
        <v>236</v>
      </c>
      <c r="I43" s="51">
        <v>1094</v>
      </c>
      <c r="J43" s="72" t="s">
        <v>196</v>
      </c>
    </row>
    <row r="44" spans="1:10" x14ac:dyDescent="0.25">
      <c r="A44" s="71" t="s">
        <v>272</v>
      </c>
      <c r="B44" s="51">
        <v>257387</v>
      </c>
      <c r="C44" s="14" t="s">
        <v>42</v>
      </c>
      <c r="D44" s="15"/>
      <c r="E44" s="15">
        <v>390000</v>
      </c>
      <c r="F44" s="16">
        <f t="shared" si="0"/>
        <v>400106.77000000735</v>
      </c>
      <c r="G44" s="17" t="s">
        <v>28</v>
      </c>
      <c r="H44" s="18"/>
      <c r="I44" s="51"/>
      <c r="J44" s="72"/>
    </row>
    <row r="45" spans="1:10" x14ac:dyDescent="0.25">
      <c r="A45" s="71" t="s">
        <v>272</v>
      </c>
      <c r="B45" s="51">
        <v>150159</v>
      </c>
      <c r="C45" s="14" t="s">
        <v>43</v>
      </c>
      <c r="D45" s="15">
        <v>486.97</v>
      </c>
      <c r="E45" s="15"/>
      <c r="F45" s="16">
        <f t="shared" si="0"/>
        <v>399619.80000000738</v>
      </c>
      <c r="G45" s="17" t="s">
        <v>49</v>
      </c>
      <c r="H45" s="18" t="s">
        <v>273</v>
      </c>
      <c r="I45" s="51">
        <v>1151</v>
      </c>
      <c r="J45" s="72" t="s">
        <v>272</v>
      </c>
    </row>
    <row r="46" spans="1:10" x14ac:dyDescent="0.25">
      <c r="A46" s="71" t="s">
        <v>272</v>
      </c>
      <c r="B46" s="51">
        <v>153408</v>
      </c>
      <c r="C46" s="14" t="s">
        <v>43</v>
      </c>
      <c r="D46" s="15">
        <v>4837.08</v>
      </c>
      <c r="E46" s="15"/>
      <c r="F46" s="16">
        <f t="shared" si="0"/>
        <v>394782.72000000736</v>
      </c>
      <c r="G46" s="17" t="s">
        <v>49</v>
      </c>
      <c r="H46" s="18" t="s">
        <v>274</v>
      </c>
      <c r="I46" s="51">
        <v>1</v>
      </c>
      <c r="J46" s="72" t="s">
        <v>243</v>
      </c>
    </row>
    <row r="47" spans="1:10" x14ac:dyDescent="0.25">
      <c r="A47" s="71" t="s">
        <v>272</v>
      </c>
      <c r="B47" s="51">
        <v>153591</v>
      </c>
      <c r="C47" s="14" t="s">
        <v>43</v>
      </c>
      <c r="D47" s="15">
        <v>1019.22</v>
      </c>
      <c r="E47" s="15"/>
      <c r="F47" s="16">
        <f t="shared" si="0"/>
        <v>393763.50000000739</v>
      </c>
      <c r="G47" s="17" t="s">
        <v>49</v>
      </c>
      <c r="H47" s="18" t="s">
        <v>275</v>
      </c>
      <c r="I47" s="51">
        <v>107</v>
      </c>
      <c r="J47" s="72" t="s">
        <v>243</v>
      </c>
    </row>
    <row r="48" spans="1:10" x14ac:dyDescent="0.25">
      <c r="A48" s="71" t="s">
        <v>272</v>
      </c>
      <c r="B48" s="51">
        <v>144592</v>
      </c>
      <c r="C48" s="14" t="s">
        <v>43</v>
      </c>
      <c r="D48" s="15">
        <v>6354.06</v>
      </c>
      <c r="E48" s="15"/>
      <c r="F48" s="16">
        <f t="shared" si="0"/>
        <v>387409.44000000739</v>
      </c>
      <c r="G48" s="17" t="s">
        <v>49</v>
      </c>
      <c r="H48" s="18" t="s">
        <v>157</v>
      </c>
      <c r="I48" s="51">
        <v>24</v>
      </c>
      <c r="J48" s="72" t="s">
        <v>243</v>
      </c>
    </row>
    <row r="49" spans="1:10" x14ac:dyDescent="0.25">
      <c r="A49" s="71" t="s">
        <v>272</v>
      </c>
      <c r="B49" s="51">
        <v>149694</v>
      </c>
      <c r="C49" s="14" t="s">
        <v>43</v>
      </c>
      <c r="D49" s="15">
        <v>3110.78</v>
      </c>
      <c r="E49" s="15"/>
      <c r="F49" s="16">
        <f t="shared" si="0"/>
        <v>384298.66000000737</v>
      </c>
      <c r="G49" s="17" t="s">
        <v>49</v>
      </c>
      <c r="H49" s="18" t="s">
        <v>231</v>
      </c>
      <c r="I49" s="51">
        <v>22</v>
      </c>
      <c r="J49" s="72" t="s">
        <v>246</v>
      </c>
    </row>
    <row r="50" spans="1:10" x14ac:dyDescent="0.25">
      <c r="A50" s="71" t="s">
        <v>272</v>
      </c>
      <c r="B50" s="51">
        <v>152096</v>
      </c>
      <c r="C50" s="14" t="s">
        <v>43</v>
      </c>
      <c r="D50" s="15">
        <v>8429.94</v>
      </c>
      <c r="E50" s="15"/>
      <c r="F50" s="16">
        <f t="shared" si="0"/>
        <v>375868.72000000736</v>
      </c>
      <c r="G50" s="17" t="s">
        <v>49</v>
      </c>
      <c r="H50" s="18" t="s">
        <v>276</v>
      </c>
      <c r="I50" s="51">
        <v>24</v>
      </c>
      <c r="J50" s="72" t="s">
        <v>271</v>
      </c>
    </row>
    <row r="51" spans="1:10" x14ac:dyDescent="0.25">
      <c r="A51" s="71" t="s">
        <v>272</v>
      </c>
      <c r="B51" s="51">
        <v>148391</v>
      </c>
      <c r="C51" s="14" t="s">
        <v>43</v>
      </c>
      <c r="D51" s="15">
        <v>8477.42</v>
      </c>
      <c r="E51" s="15"/>
      <c r="F51" s="16">
        <f t="shared" si="0"/>
        <v>367391.30000000738</v>
      </c>
      <c r="G51" s="17" t="s">
        <v>49</v>
      </c>
      <c r="H51" s="18" t="s">
        <v>152</v>
      </c>
      <c r="I51" s="51">
        <v>41</v>
      </c>
      <c r="J51" s="72" t="s">
        <v>243</v>
      </c>
    </row>
    <row r="52" spans="1:10" x14ac:dyDescent="0.25">
      <c r="A52" s="71" t="s">
        <v>272</v>
      </c>
      <c r="B52" s="51">
        <v>147548</v>
      </c>
      <c r="C52" s="14" t="s">
        <v>43</v>
      </c>
      <c r="D52" s="15">
        <v>791.86</v>
      </c>
      <c r="E52" s="15"/>
      <c r="F52" s="16">
        <f t="shared" si="0"/>
        <v>366599.44000000739</v>
      </c>
      <c r="G52" s="17" t="s">
        <v>49</v>
      </c>
      <c r="H52" s="18" t="s">
        <v>277</v>
      </c>
      <c r="I52" s="51">
        <v>193</v>
      </c>
      <c r="J52" s="72" t="s">
        <v>244</v>
      </c>
    </row>
    <row r="53" spans="1:10" x14ac:dyDescent="0.25">
      <c r="A53" s="71" t="s">
        <v>272</v>
      </c>
      <c r="B53" s="51">
        <v>140434</v>
      </c>
      <c r="C53" s="14" t="s">
        <v>43</v>
      </c>
      <c r="D53" s="15">
        <v>47131.47</v>
      </c>
      <c r="E53" s="15"/>
      <c r="F53" s="16">
        <f t="shared" si="0"/>
        <v>319467.97000000742</v>
      </c>
      <c r="G53" s="17" t="s">
        <v>69</v>
      </c>
      <c r="H53" s="18" t="s">
        <v>70</v>
      </c>
      <c r="I53" s="51">
        <v>41840</v>
      </c>
      <c r="J53" s="72" t="s">
        <v>244</v>
      </c>
    </row>
    <row r="54" spans="1:10" x14ac:dyDescent="0.25">
      <c r="A54" s="71" t="s">
        <v>272</v>
      </c>
      <c r="B54" s="51">
        <v>148702</v>
      </c>
      <c r="C54" s="14" t="s">
        <v>43</v>
      </c>
      <c r="D54" s="15">
        <v>4258.5</v>
      </c>
      <c r="E54" s="15"/>
      <c r="F54" s="16">
        <f t="shared" si="0"/>
        <v>315209.47000000742</v>
      </c>
      <c r="G54" s="17" t="s">
        <v>49</v>
      </c>
      <c r="H54" s="18" t="s">
        <v>90</v>
      </c>
      <c r="I54" s="51">
        <v>34</v>
      </c>
      <c r="J54" s="72" t="s">
        <v>246</v>
      </c>
    </row>
    <row r="55" spans="1:10" x14ac:dyDescent="0.25">
      <c r="A55" s="71" t="s">
        <v>272</v>
      </c>
      <c r="B55" s="51">
        <v>148527</v>
      </c>
      <c r="C55" s="14" t="s">
        <v>43</v>
      </c>
      <c r="D55" s="15">
        <v>46887.42</v>
      </c>
      <c r="E55" s="15"/>
      <c r="F55" s="16">
        <f t="shared" si="0"/>
        <v>268322.05000000744</v>
      </c>
      <c r="G55" s="17" t="s">
        <v>78</v>
      </c>
      <c r="H55" s="18" t="s">
        <v>79</v>
      </c>
      <c r="I55" s="51">
        <v>719</v>
      </c>
      <c r="J55" s="72" t="s">
        <v>246</v>
      </c>
    </row>
    <row r="56" spans="1:10" x14ac:dyDescent="0.25">
      <c r="A56" s="71" t="s">
        <v>272</v>
      </c>
      <c r="B56" s="51">
        <v>140745</v>
      </c>
      <c r="C56" s="14" t="s">
        <v>43</v>
      </c>
      <c r="D56" s="15">
        <v>13343.58</v>
      </c>
      <c r="E56" s="15"/>
      <c r="F56" s="16">
        <f t="shared" si="0"/>
        <v>254978.47000000745</v>
      </c>
      <c r="G56" s="17" t="s">
        <v>49</v>
      </c>
      <c r="H56" s="18" t="s">
        <v>84</v>
      </c>
      <c r="I56" s="51">
        <v>48</v>
      </c>
      <c r="J56" s="72" t="s">
        <v>243</v>
      </c>
    </row>
    <row r="57" spans="1:10" x14ac:dyDescent="0.25">
      <c r="A57" s="71" t="s">
        <v>272</v>
      </c>
      <c r="B57" s="51">
        <v>150544</v>
      </c>
      <c r="C57" s="14" t="s">
        <v>43</v>
      </c>
      <c r="D57" s="15">
        <v>5373.42</v>
      </c>
      <c r="E57" s="15"/>
      <c r="F57" s="16">
        <f t="shared" si="0"/>
        <v>249605.05000000744</v>
      </c>
      <c r="G57" s="17" t="s">
        <v>49</v>
      </c>
      <c r="H57" s="18" t="s">
        <v>194</v>
      </c>
      <c r="I57" s="51">
        <v>7</v>
      </c>
      <c r="J57" s="72" t="s">
        <v>244</v>
      </c>
    </row>
    <row r="58" spans="1:10" x14ac:dyDescent="0.25">
      <c r="A58" s="71" t="s">
        <v>272</v>
      </c>
      <c r="B58" s="51">
        <v>150820</v>
      </c>
      <c r="C58" s="14" t="s">
        <v>43</v>
      </c>
      <c r="D58" s="15">
        <v>3585.83</v>
      </c>
      <c r="E58" s="15"/>
      <c r="F58" s="16">
        <f t="shared" si="0"/>
        <v>246019.22000000745</v>
      </c>
      <c r="G58" s="17" t="s">
        <v>49</v>
      </c>
      <c r="H58" s="18" t="s">
        <v>96</v>
      </c>
      <c r="I58" s="51">
        <v>487</v>
      </c>
      <c r="J58" s="72" t="s">
        <v>244</v>
      </c>
    </row>
    <row r="59" spans="1:10" x14ac:dyDescent="0.25">
      <c r="A59" s="71" t="s">
        <v>272</v>
      </c>
      <c r="B59" s="51">
        <v>145532</v>
      </c>
      <c r="C59" s="14" t="s">
        <v>43</v>
      </c>
      <c r="D59" s="15">
        <v>2971.42</v>
      </c>
      <c r="E59" s="15"/>
      <c r="F59" s="16">
        <f t="shared" si="0"/>
        <v>243047.80000000744</v>
      </c>
      <c r="G59" s="17" t="s">
        <v>49</v>
      </c>
      <c r="H59" s="18" t="s">
        <v>192</v>
      </c>
      <c r="I59" s="51">
        <v>7</v>
      </c>
      <c r="J59" s="72" t="s">
        <v>243</v>
      </c>
    </row>
    <row r="60" spans="1:10" x14ac:dyDescent="0.25">
      <c r="A60" s="71" t="s">
        <v>272</v>
      </c>
      <c r="B60" s="51">
        <v>146169</v>
      </c>
      <c r="C60" s="14" t="s">
        <v>43</v>
      </c>
      <c r="D60" s="15">
        <v>13479.78</v>
      </c>
      <c r="E60" s="15"/>
      <c r="F60" s="16">
        <f t="shared" si="0"/>
        <v>229568.02000000744</v>
      </c>
      <c r="G60" s="17" t="s">
        <v>49</v>
      </c>
      <c r="H60" s="18" t="s">
        <v>52</v>
      </c>
      <c r="I60" s="51">
        <v>55</v>
      </c>
      <c r="J60" s="72" t="s">
        <v>244</v>
      </c>
    </row>
    <row r="61" spans="1:10" x14ac:dyDescent="0.25">
      <c r="A61" s="71" t="s">
        <v>272</v>
      </c>
      <c r="B61" s="51">
        <v>141998</v>
      </c>
      <c r="C61" s="14" t="s">
        <v>43</v>
      </c>
      <c r="D61" s="15">
        <v>10408.42</v>
      </c>
      <c r="E61" s="15"/>
      <c r="F61" s="16">
        <f t="shared" si="0"/>
        <v>219159.60000000743</v>
      </c>
      <c r="G61" s="17" t="s">
        <v>49</v>
      </c>
      <c r="H61" s="18" t="s">
        <v>91</v>
      </c>
      <c r="I61" s="51">
        <v>38</v>
      </c>
      <c r="J61" s="72" t="s">
        <v>244</v>
      </c>
    </row>
    <row r="62" spans="1:10" x14ac:dyDescent="0.25">
      <c r="A62" s="71" t="s">
        <v>272</v>
      </c>
      <c r="B62" s="51">
        <v>140300</v>
      </c>
      <c r="C62" s="14" t="s">
        <v>43</v>
      </c>
      <c r="D62" s="15">
        <v>6632.47</v>
      </c>
      <c r="E62" s="15"/>
      <c r="F62" s="16">
        <f t="shared" si="0"/>
        <v>212527.13000000743</v>
      </c>
      <c r="G62" s="17" t="s">
        <v>49</v>
      </c>
      <c r="H62" s="18" t="s">
        <v>166</v>
      </c>
      <c r="I62" s="51">
        <v>56</v>
      </c>
      <c r="J62" s="72" t="s">
        <v>243</v>
      </c>
    </row>
    <row r="63" spans="1:10" x14ac:dyDescent="0.25">
      <c r="A63" s="71" t="s">
        <v>272</v>
      </c>
      <c r="B63" s="51">
        <v>140094</v>
      </c>
      <c r="C63" s="14" t="s">
        <v>43</v>
      </c>
      <c r="D63" s="15">
        <v>4785.58</v>
      </c>
      <c r="E63" s="15"/>
      <c r="F63" s="16">
        <f t="shared" si="0"/>
        <v>207741.55000000744</v>
      </c>
      <c r="G63" s="17" t="s">
        <v>49</v>
      </c>
      <c r="H63" s="18" t="s">
        <v>174</v>
      </c>
      <c r="I63" s="51">
        <v>11</v>
      </c>
      <c r="J63" s="72" t="s">
        <v>243</v>
      </c>
    </row>
    <row r="64" spans="1:10" x14ac:dyDescent="0.25">
      <c r="A64" s="71" t="s">
        <v>272</v>
      </c>
      <c r="B64" s="51">
        <v>151286</v>
      </c>
      <c r="C64" s="14" t="s">
        <v>43</v>
      </c>
      <c r="D64" s="15">
        <v>6503.69</v>
      </c>
      <c r="E64" s="15"/>
      <c r="F64" s="16">
        <f t="shared" si="0"/>
        <v>201237.86000000744</v>
      </c>
      <c r="G64" s="17" t="s">
        <v>49</v>
      </c>
      <c r="H64" s="18" t="s">
        <v>89</v>
      </c>
      <c r="I64" s="51">
        <v>25</v>
      </c>
      <c r="J64" s="72" t="s">
        <v>246</v>
      </c>
    </row>
    <row r="65" spans="1:10" x14ac:dyDescent="0.25">
      <c r="A65" s="71" t="s">
        <v>272</v>
      </c>
      <c r="B65" s="51">
        <v>138611</v>
      </c>
      <c r="C65" s="14" t="s">
        <v>43</v>
      </c>
      <c r="D65" s="15">
        <v>5444.44</v>
      </c>
      <c r="E65" s="15"/>
      <c r="F65" s="16">
        <f t="shared" si="0"/>
        <v>195793.42000000743</v>
      </c>
      <c r="G65" s="17" t="s">
        <v>49</v>
      </c>
      <c r="H65" s="18" t="s">
        <v>76</v>
      </c>
      <c r="I65" s="51">
        <v>1619</v>
      </c>
      <c r="J65" s="72" t="s">
        <v>246</v>
      </c>
    </row>
    <row r="66" spans="1:10" x14ac:dyDescent="0.25">
      <c r="A66" s="71" t="s">
        <v>272</v>
      </c>
      <c r="B66" s="51">
        <v>150713</v>
      </c>
      <c r="C66" s="14" t="s">
        <v>43</v>
      </c>
      <c r="D66" s="15">
        <v>831.03</v>
      </c>
      <c r="E66" s="15"/>
      <c r="F66" s="16">
        <f t="shared" si="0"/>
        <v>194962.39000000744</v>
      </c>
      <c r="G66" s="17" t="s">
        <v>49</v>
      </c>
      <c r="H66" s="18" t="s">
        <v>229</v>
      </c>
      <c r="I66" s="51">
        <v>63</v>
      </c>
      <c r="J66" s="72" t="s">
        <v>244</v>
      </c>
    </row>
    <row r="67" spans="1:10" x14ac:dyDescent="0.25">
      <c r="A67" s="71" t="s">
        <v>272</v>
      </c>
      <c r="B67" s="51">
        <v>141689</v>
      </c>
      <c r="C67" s="14" t="s">
        <v>43</v>
      </c>
      <c r="D67" s="15">
        <v>8632.0300000000007</v>
      </c>
      <c r="E67" s="15"/>
      <c r="F67" s="16">
        <f t="shared" si="0"/>
        <v>186330.36000000744</v>
      </c>
      <c r="G67" s="17" t="s">
        <v>49</v>
      </c>
      <c r="H67" s="18" t="s">
        <v>77</v>
      </c>
      <c r="I67" s="51">
        <v>523</v>
      </c>
      <c r="J67" s="72" t="s">
        <v>243</v>
      </c>
    </row>
    <row r="68" spans="1:10" x14ac:dyDescent="0.25">
      <c r="A68" s="71" t="s">
        <v>272</v>
      </c>
      <c r="B68" s="51">
        <v>979845</v>
      </c>
      <c r="C68" s="14" t="s">
        <v>39</v>
      </c>
      <c r="D68" s="15">
        <v>1236.48</v>
      </c>
      <c r="E68" s="15"/>
      <c r="F68" s="16">
        <f t="shared" si="0"/>
        <v>185093.88000000743</v>
      </c>
      <c r="G68" s="17" t="s">
        <v>45</v>
      </c>
      <c r="H68" s="18" t="s">
        <v>46</v>
      </c>
      <c r="I68" s="51">
        <v>7115</v>
      </c>
      <c r="J68" s="72" t="s">
        <v>225</v>
      </c>
    </row>
    <row r="69" spans="1:10" x14ac:dyDescent="0.25">
      <c r="A69" s="71" t="s">
        <v>272</v>
      </c>
      <c r="B69" s="51">
        <v>147660</v>
      </c>
      <c r="C69" s="14" t="s">
        <v>43</v>
      </c>
      <c r="D69" s="15">
        <v>1644.69</v>
      </c>
      <c r="E69" s="15"/>
      <c r="F69" s="16">
        <f t="shared" si="0"/>
        <v>183449.19000000742</v>
      </c>
      <c r="G69" s="17" t="s">
        <v>49</v>
      </c>
      <c r="H69" s="18" t="s">
        <v>83</v>
      </c>
      <c r="I69" s="51">
        <v>37</v>
      </c>
      <c r="J69" s="72" t="s">
        <v>244</v>
      </c>
    </row>
    <row r="70" spans="1:10" x14ac:dyDescent="0.25">
      <c r="A70" s="71" t="s">
        <v>272</v>
      </c>
      <c r="B70" s="51">
        <v>101630</v>
      </c>
      <c r="C70" s="14" t="s">
        <v>163</v>
      </c>
      <c r="D70" s="15">
        <v>516.05999999999995</v>
      </c>
      <c r="E70" s="15"/>
      <c r="F70" s="16">
        <f t="shared" si="0"/>
        <v>182933.13000000743</v>
      </c>
      <c r="G70" s="17" t="s">
        <v>49</v>
      </c>
      <c r="H70" s="18" t="s">
        <v>278</v>
      </c>
      <c r="I70" s="51">
        <v>286</v>
      </c>
      <c r="J70" s="72" t="s">
        <v>271</v>
      </c>
    </row>
    <row r="71" spans="1:10" x14ac:dyDescent="0.25">
      <c r="A71" s="71" t="s">
        <v>272</v>
      </c>
      <c r="B71" s="51">
        <v>145871</v>
      </c>
      <c r="C71" s="14" t="s">
        <v>43</v>
      </c>
      <c r="D71" s="15">
        <v>594.44000000000005</v>
      </c>
      <c r="E71" s="15"/>
      <c r="F71" s="16">
        <f t="shared" si="0"/>
        <v>182338.69000000742</v>
      </c>
      <c r="G71" s="17" t="s">
        <v>49</v>
      </c>
      <c r="H71" s="18" t="s">
        <v>181</v>
      </c>
      <c r="I71" s="51">
        <v>29</v>
      </c>
      <c r="J71" s="72" t="s">
        <v>244</v>
      </c>
    </row>
    <row r="72" spans="1:10" x14ac:dyDescent="0.25">
      <c r="A72" s="71" t="s">
        <v>272</v>
      </c>
      <c r="B72" s="51">
        <v>148831</v>
      </c>
      <c r="C72" s="14" t="s">
        <v>43</v>
      </c>
      <c r="D72" s="15">
        <v>1816.58</v>
      </c>
      <c r="E72" s="15"/>
      <c r="F72" s="16">
        <f t="shared" si="0"/>
        <v>180522.11000000744</v>
      </c>
      <c r="G72" s="17" t="s">
        <v>49</v>
      </c>
      <c r="H72" s="18" t="s">
        <v>75</v>
      </c>
      <c r="I72" s="51">
        <v>159</v>
      </c>
      <c r="J72" s="72" t="s">
        <v>246</v>
      </c>
    </row>
    <row r="73" spans="1:10" x14ac:dyDescent="0.25">
      <c r="A73" s="71" t="s">
        <v>272</v>
      </c>
      <c r="B73" s="51">
        <v>141486</v>
      </c>
      <c r="C73" s="14" t="s">
        <v>43</v>
      </c>
      <c r="D73" s="15">
        <v>2958.01</v>
      </c>
      <c r="E73" s="15"/>
      <c r="F73" s="16">
        <f t="shared" si="0"/>
        <v>177564.10000000743</v>
      </c>
      <c r="G73" s="17" t="s">
        <v>49</v>
      </c>
      <c r="H73" s="18" t="s">
        <v>85</v>
      </c>
      <c r="I73" s="51">
        <v>500</v>
      </c>
      <c r="J73" s="72" t="s">
        <v>243</v>
      </c>
    </row>
    <row r="74" spans="1:10" x14ac:dyDescent="0.25">
      <c r="A74" s="71" t="s">
        <v>272</v>
      </c>
      <c r="B74" s="51">
        <v>140883</v>
      </c>
      <c r="C74" s="14" t="s">
        <v>43</v>
      </c>
      <c r="D74" s="15">
        <v>6678.64</v>
      </c>
      <c r="E74" s="15"/>
      <c r="F74" s="16">
        <f t="shared" ref="F74:F137" si="1">F73-D74+E74</f>
        <v>170885.46000000741</v>
      </c>
      <c r="G74" s="17" t="s">
        <v>49</v>
      </c>
      <c r="H74" s="18" t="s">
        <v>230</v>
      </c>
      <c r="I74" s="51">
        <v>32</v>
      </c>
      <c r="J74" s="72" t="s">
        <v>244</v>
      </c>
    </row>
    <row r="75" spans="1:10" x14ac:dyDescent="0.25">
      <c r="A75" s="71" t="s">
        <v>272</v>
      </c>
      <c r="B75" s="51">
        <v>151419</v>
      </c>
      <c r="C75" s="14" t="s">
        <v>43</v>
      </c>
      <c r="D75" s="15">
        <v>3901.78</v>
      </c>
      <c r="E75" s="15"/>
      <c r="F75" s="16">
        <f t="shared" si="1"/>
        <v>166983.68000000741</v>
      </c>
      <c r="G75" s="17" t="s">
        <v>49</v>
      </c>
      <c r="H75" s="18" t="s">
        <v>189</v>
      </c>
      <c r="I75" s="51">
        <v>5</v>
      </c>
      <c r="J75" s="72" t="s">
        <v>244</v>
      </c>
    </row>
    <row r="76" spans="1:10" x14ac:dyDescent="0.25">
      <c r="A76" s="71" t="s">
        <v>272</v>
      </c>
      <c r="B76" s="51">
        <v>146037</v>
      </c>
      <c r="C76" s="14" t="s">
        <v>43</v>
      </c>
      <c r="D76" s="15">
        <v>2488.4299999999998</v>
      </c>
      <c r="E76" s="15"/>
      <c r="F76" s="16">
        <f t="shared" si="1"/>
        <v>164495.25000000742</v>
      </c>
      <c r="G76" s="17" t="s">
        <v>49</v>
      </c>
      <c r="H76" s="18" t="s">
        <v>173</v>
      </c>
      <c r="I76" s="51">
        <v>4</v>
      </c>
      <c r="J76" s="72" t="s">
        <v>243</v>
      </c>
    </row>
    <row r="77" spans="1:10" x14ac:dyDescent="0.25">
      <c r="A77" s="71" t="s">
        <v>272</v>
      </c>
      <c r="B77" s="51">
        <v>151654</v>
      </c>
      <c r="C77" s="14" t="s">
        <v>43</v>
      </c>
      <c r="D77" s="15">
        <v>5617.44</v>
      </c>
      <c r="E77" s="15"/>
      <c r="F77" s="16">
        <f t="shared" si="1"/>
        <v>158877.81000000742</v>
      </c>
      <c r="G77" s="17" t="s">
        <v>49</v>
      </c>
      <c r="H77" s="18" t="s">
        <v>279</v>
      </c>
      <c r="I77" s="51">
        <v>24</v>
      </c>
      <c r="J77" s="72" t="s">
        <v>244</v>
      </c>
    </row>
    <row r="78" spans="1:10" x14ac:dyDescent="0.25">
      <c r="A78" s="71" t="s">
        <v>272</v>
      </c>
      <c r="B78" s="51">
        <v>144335</v>
      </c>
      <c r="C78" s="14" t="s">
        <v>43</v>
      </c>
      <c r="D78" s="15">
        <v>10100.94</v>
      </c>
      <c r="E78" s="15"/>
      <c r="F78" s="16">
        <f t="shared" si="1"/>
        <v>148776.87000000742</v>
      </c>
      <c r="G78" s="17" t="s">
        <v>49</v>
      </c>
      <c r="H78" s="18" t="s">
        <v>187</v>
      </c>
      <c r="I78" s="51">
        <v>6</v>
      </c>
      <c r="J78" s="72" t="s">
        <v>243</v>
      </c>
    </row>
    <row r="79" spans="1:10" x14ac:dyDescent="0.25">
      <c r="A79" s="71" t="s">
        <v>272</v>
      </c>
      <c r="B79" s="51">
        <v>151769</v>
      </c>
      <c r="C79" s="14" t="s">
        <v>43</v>
      </c>
      <c r="D79" s="15">
        <v>280</v>
      </c>
      <c r="E79" s="15"/>
      <c r="F79" s="16">
        <f t="shared" si="1"/>
        <v>148496.87000000742</v>
      </c>
      <c r="G79" s="17" t="s">
        <v>110</v>
      </c>
      <c r="H79" s="18" t="s">
        <v>155</v>
      </c>
      <c r="I79" s="51">
        <v>29623</v>
      </c>
      <c r="J79" s="72" t="s">
        <v>271</v>
      </c>
    </row>
    <row r="80" spans="1:10" x14ac:dyDescent="0.25">
      <c r="A80" s="71" t="s">
        <v>272</v>
      </c>
      <c r="B80" s="51">
        <v>101631</v>
      </c>
      <c r="C80" s="14" t="s">
        <v>163</v>
      </c>
      <c r="D80" s="15">
        <v>7235.58</v>
      </c>
      <c r="E80" s="15"/>
      <c r="F80" s="16">
        <f t="shared" si="1"/>
        <v>141261.29000000743</v>
      </c>
      <c r="G80" s="17" t="s">
        <v>49</v>
      </c>
      <c r="H80" s="18" t="s">
        <v>162</v>
      </c>
      <c r="I80" s="51">
        <v>50</v>
      </c>
      <c r="J80" s="72" t="s">
        <v>271</v>
      </c>
    </row>
    <row r="81" spans="1:10" x14ac:dyDescent="0.25">
      <c r="A81" s="71" t="s">
        <v>272</v>
      </c>
      <c r="B81" s="51">
        <v>101631</v>
      </c>
      <c r="C81" s="14" t="s">
        <v>163</v>
      </c>
      <c r="D81" s="15">
        <v>7775.18</v>
      </c>
      <c r="E81" s="15"/>
      <c r="F81" s="16">
        <f t="shared" si="1"/>
        <v>133486.11000000744</v>
      </c>
      <c r="G81" s="17" t="s">
        <v>49</v>
      </c>
      <c r="H81" s="18" t="s">
        <v>162</v>
      </c>
      <c r="I81" s="51">
        <v>51</v>
      </c>
      <c r="J81" s="72" t="s">
        <v>271</v>
      </c>
    </row>
    <row r="82" spans="1:10" x14ac:dyDescent="0.25">
      <c r="A82" s="71" t="s">
        <v>272</v>
      </c>
      <c r="B82" s="51">
        <v>144743</v>
      </c>
      <c r="C82" s="14" t="s">
        <v>43</v>
      </c>
      <c r="D82" s="15">
        <v>7853.06</v>
      </c>
      <c r="E82" s="15"/>
      <c r="F82" s="16">
        <f t="shared" si="1"/>
        <v>125633.05000000744</v>
      </c>
      <c r="G82" s="17" t="s">
        <v>49</v>
      </c>
      <c r="H82" s="18" t="s">
        <v>121</v>
      </c>
      <c r="I82" s="51">
        <v>140</v>
      </c>
      <c r="J82" s="72" t="s">
        <v>244</v>
      </c>
    </row>
    <row r="83" spans="1:10" x14ac:dyDescent="0.25">
      <c r="A83" s="71" t="s">
        <v>272</v>
      </c>
      <c r="B83" s="51">
        <v>149898</v>
      </c>
      <c r="C83" s="14" t="s">
        <v>43</v>
      </c>
      <c r="D83" s="15">
        <v>638.14</v>
      </c>
      <c r="E83" s="15"/>
      <c r="F83" s="16">
        <f t="shared" si="1"/>
        <v>124994.91000000744</v>
      </c>
      <c r="G83" s="17" t="s">
        <v>49</v>
      </c>
      <c r="H83" s="18" t="s">
        <v>226</v>
      </c>
      <c r="I83" s="51">
        <v>83</v>
      </c>
      <c r="J83" s="72" t="s">
        <v>246</v>
      </c>
    </row>
    <row r="84" spans="1:10" x14ac:dyDescent="0.25">
      <c r="A84" s="71" t="s">
        <v>272</v>
      </c>
      <c r="B84" s="51">
        <v>152166</v>
      </c>
      <c r="C84" s="14" t="s">
        <v>43</v>
      </c>
      <c r="D84" s="15">
        <v>9406.25</v>
      </c>
      <c r="E84" s="15"/>
      <c r="F84" s="16">
        <f t="shared" si="1"/>
        <v>115588.66000000744</v>
      </c>
      <c r="G84" s="17" t="s">
        <v>49</v>
      </c>
      <c r="H84" s="18" t="s">
        <v>190</v>
      </c>
      <c r="I84" s="51">
        <v>5</v>
      </c>
      <c r="J84" s="72" t="s">
        <v>271</v>
      </c>
    </row>
    <row r="85" spans="1:10" x14ac:dyDescent="0.25">
      <c r="A85" s="71" t="s">
        <v>272</v>
      </c>
      <c r="B85" s="51">
        <v>101611</v>
      </c>
      <c r="C85" s="14" t="s">
        <v>57</v>
      </c>
      <c r="D85" s="15">
        <v>5844.97</v>
      </c>
      <c r="E85" s="15"/>
      <c r="F85" s="16">
        <f t="shared" si="1"/>
        <v>109743.69000000744</v>
      </c>
      <c r="G85" s="17" t="s">
        <v>49</v>
      </c>
      <c r="H85" s="18" t="s">
        <v>172</v>
      </c>
      <c r="I85" s="51">
        <v>4070</v>
      </c>
      <c r="J85" s="72" t="s">
        <v>243</v>
      </c>
    </row>
    <row r="86" spans="1:10" x14ac:dyDescent="0.25">
      <c r="A86" s="71" t="s">
        <v>272</v>
      </c>
      <c r="B86" s="51">
        <v>149227</v>
      </c>
      <c r="C86" s="14" t="s">
        <v>43</v>
      </c>
      <c r="D86" s="15">
        <v>3571.64</v>
      </c>
      <c r="E86" s="15"/>
      <c r="F86" s="16">
        <f t="shared" si="1"/>
        <v>106172.05000000744</v>
      </c>
      <c r="G86" s="17" t="s">
        <v>49</v>
      </c>
      <c r="H86" s="18" t="s">
        <v>280</v>
      </c>
      <c r="I86" s="51">
        <v>760</v>
      </c>
      <c r="J86" s="72" t="s">
        <v>246</v>
      </c>
    </row>
    <row r="87" spans="1:10" x14ac:dyDescent="0.25">
      <c r="A87" s="71" t="s">
        <v>272</v>
      </c>
      <c r="B87" s="51">
        <v>140612</v>
      </c>
      <c r="C87" s="14" t="s">
        <v>43</v>
      </c>
      <c r="D87" s="15">
        <v>1478.33</v>
      </c>
      <c r="E87" s="15"/>
      <c r="F87" s="16">
        <f t="shared" si="1"/>
        <v>104693.72000000744</v>
      </c>
      <c r="G87" s="17" t="s">
        <v>49</v>
      </c>
      <c r="H87" s="18" t="s">
        <v>158</v>
      </c>
      <c r="I87" s="51">
        <v>103</v>
      </c>
      <c r="J87" s="72" t="s">
        <v>243</v>
      </c>
    </row>
    <row r="88" spans="1:10" x14ac:dyDescent="0.25">
      <c r="A88" s="71" t="s">
        <v>272</v>
      </c>
      <c r="B88" s="51">
        <v>138393</v>
      </c>
      <c r="C88" s="14" t="s">
        <v>43</v>
      </c>
      <c r="D88" s="15">
        <v>7207.21</v>
      </c>
      <c r="E88" s="15"/>
      <c r="F88" s="16">
        <f t="shared" si="1"/>
        <v>97486.510000007431</v>
      </c>
      <c r="G88" s="17" t="s">
        <v>49</v>
      </c>
      <c r="H88" s="18" t="s">
        <v>65</v>
      </c>
      <c r="I88" s="51">
        <v>11</v>
      </c>
      <c r="J88" s="72" t="s">
        <v>244</v>
      </c>
    </row>
    <row r="89" spans="1:10" x14ac:dyDescent="0.25">
      <c r="A89" s="71" t="s">
        <v>272</v>
      </c>
      <c r="B89" s="51">
        <v>149068</v>
      </c>
      <c r="C89" s="14" t="s">
        <v>43</v>
      </c>
      <c r="D89" s="15">
        <v>7056.58</v>
      </c>
      <c r="E89" s="15"/>
      <c r="F89" s="16">
        <f t="shared" si="1"/>
        <v>90429.930000007429</v>
      </c>
      <c r="G89" s="17" t="s">
        <v>49</v>
      </c>
      <c r="H89" s="18" t="s">
        <v>185</v>
      </c>
      <c r="I89" s="51">
        <v>5</v>
      </c>
      <c r="J89" s="72" t="s">
        <v>246</v>
      </c>
    </row>
    <row r="90" spans="1:10" x14ac:dyDescent="0.25">
      <c r="A90" s="71" t="s">
        <v>272</v>
      </c>
      <c r="B90" s="51">
        <v>144891</v>
      </c>
      <c r="C90" s="14" t="s">
        <v>43</v>
      </c>
      <c r="D90" s="15">
        <v>3080.17</v>
      </c>
      <c r="E90" s="15"/>
      <c r="F90" s="16">
        <f t="shared" si="1"/>
        <v>87349.760000007431</v>
      </c>
      <c r="G90" s="17" t="s">
        <v>49</v>
      </c>
      <c r="H90" s="18" t="s">
        <v>95</v>
      </c>
      <c r="I90" s="51">
        <v>69</v>
      </c>
      <c r="J90" s="72" t="s">
        <v>244</v>
      </c>
    </row>
    <row r="91" spans="1:10" x14ac:dyDescent="0.25">
      <c r="A91" s="71" t="s">
        <v>272</v>
      </c>
      <c r="B91" s="51">
        <v>145739</v>
      </c>
      <c r="C91" s="14" t="s">
        <v>43</v>
      </c>
      <c r="D91" s="15">
        <v>1201.81</v>
      </c>
      <c r="E91" s="15"/>
      <c r="F91" s="16">
        <f t="shared" si="1"/>
        <v>86147.950000007433</v>
      </c>
      <c r="G91" s="17" t="s">
        <v>49</v>
      </c>
      <c r="H91" s="18" t="s">
        <v>184</v>
      </c>
      <c r="I91" s="51">
        <v>11</v>
      </c>
      <c r="J91" s="72" t="s">
        <v>244</v>
      </c>
    </row>
    <row r="92" spans="1:10" x14ac:dyDescent="0.25">
      <c r="A92" s="71" t="s">
        <v>272</v>
      </c>
      <c r="B92" s="51">
        <v>148941</v>
      </c>
      <c r="C92" s="14" t="s">
        <v>43</v>
      </c>
      <c r="D92" s="15">
        <v>19586.47</v>
      </c>
      <c r="E92" s="15"/>
      <c r="F92" s="16">
        <f t="shared" si="1"/>
        <v>66561.480000007432</v>
      </c>
      <c r="G92" s="17" t="s">
        <v>49</v>
      </c>
      <c r="H92" s="18" t="s">
        <v>170</v>
      </c>
      <c r="I92" s="51">
        <v>12</v>
      </c>
      <c r="J92" s="72" t="s">
        <v>246</v>
      </c>
    </row>
    <row r="93" spans="1:10" x14ac:dyDescent="0.25">
      <c r="A93" s="71" t="s">
        <v>272</v>
      </c>
      <c r="B93" s="51">
        <v>149791</v>
      </c>
      <c r="C93" s="14" t="s">
        <v>43</v>
      </c>
      <c r="D93" s="15">
        <v>3729.53</v>
      </c>
      <c r="E93" s="15"/>
      <c r="F93" s="16">
        <f t="shared" si="1"/>
        <v>62831.950000007433</v>
      </c>
      <c r="G93" s="17" t="s">
        <v>49</v>
      </c>
      <c r="H93" s="18" t="s">
        <v>171</v>
      </c>
      <c r="I93" s="51">
        <v>35</v>
      </c>
      <c r="J93" s="72" t="s">
        <v>246</v>
      </c>
    </row>
    <row r="94" spans="1:10" x14ac:dyDescent="0.25">
      <c r="A94" s="71" t="s">
        <v>272</v>
      </c>
      <c r="B94" s="51">
        <v>151520</v>
      </c>
      <c r="C94" s="14" t="s">
        <v>43</v>
      </c>
      <c r="D94" s="15">
        <v>9249.5300000000007</v>
      </c>
      <c r="E94" s="15"/>
      <c r="F94" s="16">
        <f t="shared" si="1"/>
        <v>53582.420000007434</v>
      </c>
      <c r="G94" s="17" t="s">
        <v>49</v>
      </c>
      <c r="H94" s="18" t="s">
        <v>88</v>
      </c>
      <c r="I94" s="51">
        <v>33</v>
      </c>
      <c r="J94" s="72" t="s">
        <v>246</v>
      </c>
    </row>
    <row r="95" spans="1:10" x14ac:dyDescent="0.25">
      <c r="A95" s="71" t="s">
        <v>272</v>
      </c>
      <c r="B95" s="51">
        <v>144472</v>
      </c>
      <c r="C95" s="14" t="s">
        <v>43</v>
      </c>
      <c r="D95" s="15">
        <v>180</v>
      </c>
      <c r="E95" s="15"/>
      <c r="F95" s="16">
        <f t="shared" si="1"/>
        <v>53402.420000007434</v>
      </c>
      <c r="G95" s="17" t="s">
        <v>49</v>
      </c>
      <c r="H95" s="18" t="s">
        <v>281</v>
      </c>
      <c r="I95" s="51">
        <v>58</v>
      </c>
      <c r="J95" s="72" t="s">
        <v>244</v>
      </c>
    </row>
    <row r="96" spans="1:10" x14ac:dyDescent="0.25">
      <c r="A96" s="71" t="s">
        <v>272</v>
      </c>
      <c r="B96" s="51">
        <v>149532</v>
      </c>
      <c r="C96" s="14" t="s">
        <v>43</v>
      </c>
      <c r="D96" s="15">
        <v>6636.5</v>
      </c>
      <c r="E96" s="15"/>
      <c r="F96" s="16">
        <f t="shared" si="1"/>
        <v>46765.920000007434</v>
      </c>
      <c r="G96" s="17" t="s">
        <v>49</v>
      </c>
      <c r="H96" s="18" t="s">
        <v>186</v>
      </c>
      <c r="I96" s="51">
        <v>10</v>
      </c>
      <c r="J96" s="72" t="s">
        <v>246</v>
      </c>
    </row>
    <row r="97" spans="1:10" x14ac:dyDescent="0.25">
      <c r="A97" s="71" t="s">
        <v>272</v>
      </c>
      <c r="B97" s="51">
        <v>141023</v>
      </c>
      <c r="C97" s="14" t="s">
        <v>43</v>
      </c>
      <c r="D97" s="15">
        <v>6247.5</v>
      </c>
      <c r="E97" s="15"/>
      <c r="F97" s="16">
        <f t="shared" si="1"/>
        <v>40518.420000007434</v>
      </c>
      <c r="G97" s="17" t="s">
        <v>49</v>
      </c>
      <c r="H97" s="18" t="s">
        <v>282</v>
      </c>
      <c r="I97" s="51">
        <v>201</v>
      </c>
      <c r="J97" s="72" t="s">
        <v>243</v>
      </c>
    </row>
    <row r="98" spans="1:10" x14ac:dyDescent="0.25">
      <c r="A98" s="71" t="s">
        <v>272</v>
      </c>
      <c r="B98" s="51">
        <v>149438</v>
      </c>
      <c r="C98" s="14" t="s">
        <v>43</v>
      </c>
      <c r="D98" s="15">
        <v>383.33</v>
      </c>
      <c r="E98" s="15"/>
      <c r="F98" s="16">
        <f t="shared" si="1"/>
        <v>40135.090000007433</v>
      </c>
      <c r="G98" s="17" t="s">
        <v>49</v>
      </c>
      <c r="H98" s="18" t="s">
        <v>228</v>
      </c>
      <c r="I98" s="51">
        <v>9</v>
      </c>
      <c r="J98" s="72" t="s">
        <v>244</v>
      </c>
    </row>
    <row r="99" spans="1:10" x14ac:dyDescent="0.25">
      <c r="A99" s="71" t="s">
        <v>272</v>
      </c>
      <c r="B99" s="51">
        <v>148304</v>
      </c>
      <c r="C99" s="14" t="s">
        <v>43</v>
      </c>
      <c r="D99" s="15">
        <v>7683.72</v>
      </c>
      <c r="E99" s="15"/>
      <c r="F99" s="16">
        <f t="shared" si="1"/>
        <v>32451.370000007431</v>
      </c>
      <c r="G99" s="17" t="s">
        <v>49</v>
      </c>
      <c r="H99" s="18" t="s">
        <v>92</v>
      </c>
      <c r="I99" s="51">
        <v>20</v>
      </c>
      <c r="J99" s="72" t="s">
        <v>243</v>
      </c>
    </row>
    <row r="100" spans="1:10" x14ac:dyDescent="0.25">
      <c r="A100" s="71" t="s">
        <v>272</v>
      </c>
      <c r="B100" s="51">
        <v>144175</v>
      </c>
      <c r="C100" s="14" t="s">
        <v>43</v>
      </c>
      <c r="D100" s="15">
        <v>5533.92</v>
      </c>
      <c r="E100" s="15"/>
      <c r="F100" s="16">
        <f t="shared" si="1"/>
        <v>26917.450000007433</v>
      </c>
      <c r="G100" s="17" t="s">
        <v>49</v>
      </c>
      <c r="H100" s="18" t="s">
        <v>86</v>
      </c>
      <c r="I100" s="51">
        <v>31</v>
      </c>
      <c r="J100" s="72" t="s">
        <v>243</v>
      </c>
    </row>
    <row r="101" spans="1:10" x14ac:dyDescent="0.25">
      <c r="A101" s="71" t="s">
        <v>272</v>
      </c>
      <c r="B101" s="51">
        <v>978857</v>
      </c>
      <c r="C101" s="14" t="s">
        <v>39</v>
      </c>
      <c r="D101" s="15">
        <v>35</v>
      </c>
      <c r="E101" s="15"/>
      <c r="F101" s="16">
        <f t="shared" si="1"/>
        <v>26882.450000007433</v>
      </c>
      <c r="G101" s="17" t="s">
        <v>67</v>
      </c>
      <c r="H101" s="18" t="s">
        <v>68</v>
      </c>
      <c r="I101" s="73">
        <v>44743</v>
      </c>
      <c r="J101" s="72" t="s">
        <v>243</v>
      </c>
    </row>
    <row r="102" spans="1:10" x14ac:dyDescent="0.25">
      <c r="A102" s="71" t="s">
        <v>272</v>
      </c>
      <c r="B102" s="51">
        <v>147806</v>
      </c>
      <c r="C102" s="14" t="s">
        <v>182</v>
      </c>
      <c r="D102" s="15"/>
      <c r="E102" s="15">
        <v>1114.22</v>
      </c>
      <c r="F102" s="16">
        <f t="shared" si="1"/>
        <v>27996.670000007434</v>
      </c>
      <c r="G102" s="17" t="s">
        <v>20</v>
      </c>
      <c r="H102" s="18"/>
      <c r="I102" s="51"/>
      <c r="J102" s="72"/>
    </row>
    <row r="103" spans="1:10" x14ac:dyDescent="0.25">
      <c r="A103" s="71" t="s">
        <v>272</v>
      </c>
      <c r="B103" s="51">
        <v>147806</v>
      </c>
      <c r="C103" s="14" t="s">
        <v>43</v>
      </c>
      <c r="D103" s="15">
        <v>1114.22</v>
      </c>
      <c r="E103" s="15"/>
      <c r="F103" s="16">
        <f t="shared" si="1"/>
        <v>26882.450000007433</v>
      </c>
      <c r="G103" s="17" t="s">
        <v>114</v>
      </c>
      <c r="H103" s="18"/>
      <c r="I103" s="51"/>
      <c r="J103" s="72"/>
    </row>
    <row r="104" spans="1:10" x14ac:dyDescent="0.25">
      <c r="A104" s="71" t="s">
        <v>272</v>
      </c>
      <c r="B104" s="51">
        <v>151092</v>
      </c>
      <c r="C104" s="14" t="s">
        <v>182</v>
      </c>
      <c r="D104" s="15"/>
      <c r="E104" s="15">
        <v>1058.08</v>
      </c>
      <c r="F104" s="16">
        <f t="shared" si="1"/>
        <v>27940.530000007435</v>
      </c>
      <c r="G104" s="17" t="s">
        <v>20</v>
      </c>
      <c r="H104" s="18"/>
      <c r="I104" s="51"/>
      <c r="J104" s="72"/>
    </row>
    <row r="105" spans="1:10" x14ac:dyDescent="0.25">
      <c r="A105" s="71" t="s">
        <v>272</v>
      </c>
      <c r="B105" s="51">
        <v>151092</v>
      </c>
      <c r="C105" s="14" t="s">
        <v>43</v>
      </c>
      <c r="D105" s="15">
        <v>1058.08</v>
      </c>
      <c r="E105" s="15"/>
      <c r="F105" s="16">
        <f t="shared" si="1"/>
        <v>26882.450000007433</v>
      </c>
      <c r="G105" s="17" t="s">
        <v>114</v>
      </c>
      <c r="H105" s="18"/>
      <c r="I105" s="51"/>
      <c r="J105" s="72"/>
    </row>
    <row r="106" spans="1:10" x14ac:dyDescent="0.25">
      <c r="A106" s="71" t="s">
        <v>272</v>
      </c>
      <c r="B106" s="51">
        <v>152018</v>
      </c>
      <c r="C106" s="14" t="s">
        <v>43</v>
      </c>
      <c r="D106" s="15">
        <v>6058.25</v>
      </c>
      <c r="E106" s="15"/>
      <c r="F106" s="16">
        <f t="shared" si="1"/>
        <v>20824.200000007433</v>
      </c>
      <c r="G106" s="17" t="s">
        <v>49</v>
      </c>
      <c r="H106" s="18" t="s">
        <v>94</v>
      </c>
      <c r="I106" s="51">
        <v>159</v>
      </c>
      <c r="J106" s="72" t="s">
        <v>271</v>
      </c>
    </row>
    <row r="107" spans="1:10" x14ac:dyDescent="0.25">
      <c r="A107" s="71" t="s">
        <v>272</v>
      </c>
      <c r="B107" s="51">
        <v>147444</v>
      </c>
      <c r="C107" s="14" t="s">
        <v>43</v>
      </c>
      <c r="D107" s="15">
        <v>5576.22</v>
      </c>
      <c r="E107" s="15"/>
      <c r="F107" s="16">
        <f t="shared" si="1"/>
        <v>15247.980000007432</v>
      </c>
      <c r="G107" s="17" t="s">
        <v>49</v>
      </c>
      <c r="H107" s="18" t="s">
        <v>283</v>
      </c>
      <c r="I107" s="51">
        <v>13</v>
      </c>
      <c r="J107" s="72" t="s">
        <v>244</v>
      </c>
    </row>
    <row r="108" spans="1:10" x14ac:dyDescent="0.25">
      <c r="A108" s="71" t="s">
        <v>250</v>
      </c>
      <c r="B108" s="51">
        <v>410838</v>
      </c>
      <c r="C108" s="14" t="s">
        <v>39</v>
      </c>
      <c r="D108" s="15">
        <v>125</v>
      </c>
      <c r="E108" s="15"/>
      <c r="F108" s="16">
        <f t="shared" si="1"/>
        <v>15122.980000007432</v>
      </c>
      <c r="G108" s="17" t="s">
        <v>56</v>
      </c>
      <c r="H108" s="18" t="s">
        <v>180</v>
      </c>
      <c r="I108" s="51">
        <v>35074</v>
      </c>
      <c r="J108" s="72" t="s">
        <v>208</v>
      </c>
    </row>
    <row r="109" spans="1:10" x14ac:dyDescent="0.25">
      <c r="A109" s="71" t="s">
        <v>250</v>
      </c>
      <c r="B109" s="51">
        <v>411394</v>
      </c>
      <c r="C109" s="14" t="s">
        <v>39</v>
      </c>
      <c r="D109" s="15">
        <v>198.9</v>
      </c>
      <c r="E109" s="15"/>
      <c r="F109" s="16">
        <f t="shared" si="1"/>
        <v>14924.080000007432</v>
      </c>
      <c r="G109" s="17" t="s">
        <v>62</v>
      </c>
      <c r="H109" s="18" t="s">
        <v>284</v>
      </c>
      <c r="I109" s="51">
        <v>72999</v>
      </c>
      <c r="J109" s="72" t="s">
        <v>208</v>
      </c>
    </row>
    <row r="110" spans="1:10" x14ac:dyDescent="0.25">
      <c r="A110" s="71" t="s">
        <v>250</v>
      </c>
      <c r="B110" s="51">
        <v>412245</v>
      </c>
      <c r="C110" s="14" t="s">
        <v>39</v>
      </c>
      <c r="D110" s="15">
        <v>460.58</v>
      </c>
      <c r="E110" s="15"/>
      <c r="F110" s="16">
        <f t="shared" si="1"/>
        <v>14463.500000007432</v>
      </c>
      <c r="G110" s="17" t="s">
        <v>62</v>
      </c>
      <c r="H110" s="18" t="s">
        <v>215</v>
      </c>
      <c r="I110" s="51">
        <v>150128</v>
      </c>
      <c r="J110" s="72" t="s">
        <v>208</v>
      </c>
    </row>
    <row r="111" spans="1:10" x14ac:dyDescent="0.25">
      <c r="A111" s="71" t="s">
        <v>250</v>
      </c>
      <c r="B111" s="51">
        <v>411732</v>
      </c>
      <c r="C111" s="14" t="s">
        <v>39</v>
      </c>
      <c r="D111" s="15">
        <v>945</v>
      </c>
      <c r="E111" s="15"/>
      <c r="F111" s="16">
        <f t="shared" si="1"/>
        <v>13518.500000007432</v>
      </c>
      <c r="G111" s="17" t="s">
        <v>59</v>
      </c>
      <c r="H111" s="18" t="s">
        <v>285</v>
      </c>
      <c r="I111" s="51">
        <v>2630</v>
      </c>
      <c r="J111" s="72" t="s">
        <v>206</v>
      </c>
    </row>
    <row r="112" spans="1:10" x14ac:dyDescent="0.25">
      <c r="A112" s="71" t="s">
        <v>250</v>
      </c>
      <c r="B112" s="51">
        <v>409612</v>
      </c>
      <c r="C112" s="14" t="s">
        <v>39</v>
      </c>
      <c r="D112" s="15">
        <v>2026.5</v>
      </c>
      <c r="E112" s="15"/>
      <c r="F112" s="16">
        <f t="shared" si="1"/>
        <v>11492.000000007432</v>
      </c>
      <c r="G112" s="17" t="s">
        <v>48</v>
      </c>
      <c r="H112" s="18" t="s">
        <v>286</v>
      </c>
      <c r="I112" s="51">
        <v>337</v>
      </c>
      <c r="J112" s="72" t="s">
        <v>207</v>
      </c>
    </row>
    <row r="113" spans="1:10" x14ac:dyDescent="0.25">
      <c r="A113" s="71" t="s">
        <v>250</v>
      </c>
      <c r="B113" s="51">
        <v>141640</v>
      </c>
      <c r="C113" s="14" t="s">
        <v>43</v>
      </c>
      <c r="D113" s="15">
        <v>1114.22</v>
      </c>
      <c r="E113" s="15"/>
      <c r="F113" s="16">
        <f t="shared" si="1"/>
        <v>10377.780000007433</v>
      </c>
      <c r="G113" s="17" t="s">
        <v>49</v>
      </c>
      <c r="H113" s="18" t="s">
        <v>287</v>
      </c>
      <c r="I113" s="51">
        <v>63</v>
      </c>
      <c r="J113" s="72" t="s">
        <v>243</v>
      </c>
    </row>
    <row r="114" spans="1:10" x14ac:dyDescent="0.25">
      <c r="A114" s="71" t="s">
        <v>250</v>
      </c>
      <c r="B114" s="51">
        <v>412008</v>
      </c>
      <c r="C114" s="14" t="s">
        <v>39</v>
      </c>
      <c r="D114" s="15">
        <v>484.65</v>
      </c>
      <c r="E114" s="15"/>
      <c r="F114" s="16">
        <f t="shared" si="1"/>
        <v>9893.1300000074334</v>
      </c>
      <c r="G114" s="17" t="s">
        <v>45</v>
      </c>
      <c r="H114" s="18" t="s">
        <v>46</v>
      </c>
      <c r="I114" s="51">
        <v>5179</v>
      </c>
      <c r="J114" s="72" t="s">
        <v>208</v>
      </c>
    </row>
    <row r="115" spans="1:10" x14ac:dyDescent="0.25">
      <c r="A115" s="71" t="s">
        <v>250</v>
      </c>
      <c r="B115" s="51">
        <v>411112</v>
      </c>
      <c r="C115" s="14" t="s">
        <v>39</v>
      </c>
      <c r="D115" s="15">
        <v>283.41000000000003</v>
      </c>
      <c r="E115" s="15"/>
      <c r="F115" s="16">
        <f t="shared" si="1"/>
        <v>9609.7200000074336</v>
      </c>
      <c r="G115" s="17" t="s">
        <v>59</v>
      </c>
      <c r="H115" s="18" t="s">
        <v>63</v>
      </c>
      <c r="I115" s="51">
        <v>46493</v>
      </c>
      <c r="J115" s="72" t="s">
        <v>208</v>
      </c>
    </row>
    <row r="116" spans="1:10" x14ac:dyDescent="0.25">
      <c r="A116" s="71" t="s">
        <v>250</v>
      </c>
      <c r="B116" s="51">
        <v>141086</v>
      </c>
      <c r="C116" s="14" t="s">
        <v>43</v>
      </c>
      <c r="D116" s="15">
        <v>1058.08</v>
      </c>
      <c r="E116" s="15"/>
      <c r="F116" s="16">
        <f t="shared" si="1"/>
        <v>8551.6400000074336</v>
      </c>
      <c r="G116" s="17" t="s">
        <v>49</v>
      </c>
      <c r="H116" s="18" t="s">
        <v>188</v>
      </c>
      <c r="I116" s="51">
        <v>30</v>
      </c>
      <c r="J116" s="72" t="s">
        <v>244</v>
      </c>
    </row>
    <row r="117" spans="1:10" x14ac:dyDescent="0.25">
      <c r="A117" s="71" t="s">
        <v>250</v>
      </c>
      <c r="B117" s="51">
        <v>412796</v>
      </c>
      <c r="C117" s="14" t="s">
        <v>39</v>
      </c>
      <c r="D117" s="15">
        <v>1700</v>
      </c>
      <c r="E117" s="15"/>
      <c r="F117" s="16">
        <f t="shared" si="1"/>
        <v>6851.6400000074336</v>
      </c>
      <c r="G117" s="17" t="s">
        <v>48</v>
      </c>
      <c r="H117" s="18" t="s">
        <v>288</v>
      </c>
      <c r="I117" s="51">
        <v>2166</v>
      </c>
      <c r="J117" s="72" t="s">
        <v>202</v>
      </c>
    </row>
    <row r="118" spans="1:10" x14ac:dyDescent="0.25">
      <c r="A118" s="71" t="s">
        <v>250</v>
      </c>
      <c r="B118" s="51">
        <v>412511</v>
      </c>
      <c r="C118" s="14" t="s">
        <v>39</v>
      </c>
      <c r="D118" s="15">
        <v>377.6</v>
      </c>
      <c r="E118" s="15"/>
      <c r="F118" s="16">
        <f t="shared" si="1"/>
        <v>6474.0400000074333</v>
      </c>
      <c r="G118" s="17" t="s">
        <v>59</v>
      </c>
      <c r="H118" s="18" t="s">
        <v>63</v>
      </c>
      <c r="I118" s="51">
        <v>46798</v>
      </c>
      <c r="J118" s="72" t="s">
        <v>243</v>
      </c>
    </row>
    <row r="119" spans="1:10" x14ac:dyDescent="0.25">
      <c r="A119" s="71" t="s">
        <v>250</v>
      </c>
      <c r="B119" s="51">
        <v>410545</v>
      </c>
      <c r="C119" s="14" t="s">
        <v>39</v>
      </c>
      <c r="D119" s="15">
        <v>480</v>
      </c>
      <c r="E119" s="15"/>
      <c r="F119" s="16">
        <f t="shared" si="1"/>
        <v>5994.0400000074333</v>
      </c>
      <c r="G119" s="17" t="s">
        <v>128</v>
      </c>
      <c r="H119" s="18" t="s">
        <v>286</v>
      </c>
      <c r="I119" s="51">
        <v>570</v>
      </c>
      <c r="J119" s="72" t="s">
        <v>207</v>
      </c>
    </row>
    <row r="120" spans="1:10" x14ac:dyDescent="0.25">
      <c r="A120" s="71" t="s">
        <v>289</v>
      </c>
      <c r="B120" s="51">
        <v>38415</v>
      </c>
      <c r="C120" s="14" t="s">
        <v>39</v>
      </c>
      <c r="D120" s="15">
        <v>397.66</v>
      </c>
      <c r="E120" s="15"/>
      <c r="F120" s="16">
        <f t="shared" si="1"/>
        <v>5596.3800000074334</v>
      </c>
      <c r="G120" s="17" t="s">
        <v>45</v>
      </c>
      <c r="H120" s="18" t="s">
        <v>46</v>
      </c>
      <c r="I120" s="51">
        <v>7127</v>
      </c>
      <c r="J120" s="72" t="s">
        <v>206</v>
      </c>
    </row>
    <row r="121" spans="1:10" x14ac:dyDescent="0.25">
      <c r="A121" s="71" t="s">
        <v>289</v>
      </c>
      <c r="B121" s="51">
        <v>460005</v>
      </c>
      <c r="C121" s="14" t="s">
        <v>42</v>
      </c>
      <c r="D121" s="15"/>
      <c r="E121" s="15">
        <v>7000</v>
      </c>
      <c r="F121" s="16">
        <f t="shared" si="1"/>
        <v>12596.380000007433</v>
      </c>
      <c r="G121" s="17" t="s">
        <v>28</v>
      </c>
      <c r="H121" s="18"/>
      <c r="I121" s="51"/>
      <c r="J121" s="72"/>
    </row>
    <row r="122" spans="1:10" x14ac:dyDescent="0.25">
      <c r="A122" s="71" t="s">
        <v>289</v>
      </c>
      <c r="B122" s="51">
        <v>140763</v>
      </c>
      <c r="C122" s="14" t="s">
        <v>43</v>
      </c>
      <c r="D122" s="15">
        <v>1237.08</v>
      </c>
      <c r="E122" s="15"/>
      <c r="F122" s="16">
        <f t="shared" si="1"/>
        <v>11359.300000007433</v>
      </c>
      <c r="G122" s="17" t="s">
        <v>49</v>
      </c>
      <c r="H122" s="18" t="s">
        <v>290</v>
      </c>
      <c r="I122" s="51">
        <v>7</v>
      </c>
      <c r="J122" s="72" t="s">
        <v>250</v>
      </c>
    </row>
    <row r="123" spans="1:10" x14ac:dyDescent="0.25">
      <c r="A123" s="71" t="s">
        <v>289</v>
      </c>
      <c r="B123" s="51">
        <v>140622</v>
      </c>
      <c r="C123" s="14" t="s">
        <v>43</v>
      </c>
      <c r="D123" s="15">
        <v>8776.61</v>
      </c>
      <c r="E123" s="15"/>
      <c r="F123" s="16">
        <f t="shared" si="1"/>
        <v>2582.6900000074329</v>
      </c>
      <c r="G123" s="17" t="s">
        <v>49</v>
      </c>
      <c r="H123" s="18" t="s">
        <v>191</v>
      </c>
      <c r="I123" s="51">
        <v>22</v>
      </c>
      <c r="J123" s="72" t="s">
        <v>271</v>
      </c>
    </row>
    <row r="124" spans="1:10" x14ac:dyDescent="0.25">
      <c r="A124" s="71" t="s">
        <v>291</v>
      </c>
      <c r="B124" s="51">
        <v>295647</v>
      </c>
      <c r="C124" s="14" t="s">
        <v>39</v>
      </c>
      <c r="D124" s="15">
        <v>231</v>
      </c>
      <c r="E124" s="15"/>
      <c r="F124" s="16">
        <f t="shared" si="1"/>
        <v>2351.6900000074329</v>
      </c>
      <c r="G124" s="17" t="s">
        <v>41</v>
      </c>
      <c r="H124" s="18" t="s">
        <v>47</v>
      </c>
      <c r="I124" s="51">
        <v>137084</v>
      </c>
      <c r="J124" s="72" t="s">
        <v>208</v>
      </c>
    </row>
    <row r="125" spans="1:10" x14ac:dyDescent="0.25">
      <c r="A125" s="71" t="s">
        <v>291</v>
      </c>
      <c r="B125" s="51">
        <v>138520</v>
      </c>
      <c r="C125" s="14" t="s">
        <v>43</v>
      </c>
      <c r="D125" s="15">
        <v>110</v>
      </c>
      <c r="E125" s="15"/>
      <c r="F125" s="16">
        <f t="shared" si="1"/>
        <v>2241.6900000074329</v>
      </c>
      <c r="G125" s="17" t="s">
        <v>48</v>
      </c>
      <c r="H125" s="18" t="s">
        <v>232</v>
      </c>
      <c r="I125" s="51">
        <v>73</v>
      </c>
      <c r="J125" s="72" t="s">
        <v>212</v>
      </c>
    </row>
    <row r="126" spans="1:10" x14ac:dyDescent="0.25">
      <c r="A126" s="71" t="s">
        <v>291</v>
      </c>
      <c r="B126" s="51">
        <v>295909</v>
      </c>
      <c r="C126" s="14" t="s">
        <v>39</v>
      </c>
      <c r="D126" s="15">
        <v>1050</v>
      </c>
      <c r="E126" s="15"/>
      <c r="F126" s="16">
        <f t="shared" si="1"/>
        <v>1191.6900000074329</v>
      </c>
      <c r="G126" s="17" t="s">
        <v>59</v>
      </c>
      <c r="H126" s="18" t="s">
        <v>63</v>
      </c>
      <c r="I126" s="51">
        <v>46614</v>
      </c>
      <c r="J126" s="72" t="s">
        <v>211</v>
      </c>
    </row>
    <row r="127" spans="1:10" x14ac:dyDescent="0.25">
      <c r="A127" s="71" t="s">
        <v>292</v>
      </c>
      <c r="B127" s="51">
        <v>938416</v>
      </c>
      <c r="C127" s="14" t="s">
        <v>39</v>
      </c>
      <c r="D127" s="15">
        <v>134.22999999999999</v>
      </c>
      <c r="E127" s="15"/>
      <c r="F127" s="16">
        <f t="shared" si="1"/>
        <v>1057.4600000074329</v>
      </c>
      <c r="G127" s="17" t="s">
        <v>82</v>
      </c>
      <c r="H127" s="18" t="s">
        <v>233</v>
      </c>
      <c r="I127" s="51">
        <v>1356608</v>
      </c>
      <c r="J127" s="72" t="s">
        <v>268</v>
      </c>
    </row>
    <row r="128" spans="1:10" x14ac:dyDescent="0.25">
      <c r="A128" s="71" t="s">
        <v>292</v>
      </c>
      <c r="B128" s="51">
        <v>938416</v>
      </c>
      <c r="C128" s="14" t="s">
        <v>39</v>
      </c>
      <c r="D128" s="15">
        <v>35.51</v>
      </c>
      <c r="E128" s="15"/>
      <c r="F128" s="16">
        <f t="shared" si="1"/>
        <v>1021.9500000074329</v>
      </c>
      <c r="G128" s="17" t="s">
        <v>82</v>
      </c>
      <c r="H128" s="18" t="s">
        <v>168</v>
      </c>
      <c r="I128" s="51">
        <v>1251985</v>
      </c>
      <c r="J128" s="72" t="s">
        <v>268</v>
      </c>
    </row>
    <row r="129" spans="1:10" x14ac:dyDescent="0.25">
      <c r="A129" s="71" t="s">
        <v>292</v>
      </c>
      <c r="B129" s="51">
        <v>931913</v>
      </c>
      <c r="C129" s="14" t="s">
        <v>39</v>
      </c>
      <c r="D129" s="15">
        <v>1290</v>
      </c>
      <c r="E129" s="15"/>
      <c r="F129" s="16">
        <f t="shared" si="1"/>
        <v>-268.04999999256711</v>
      </c>
      <c r="G129" s="17" t="s">
        <v>44</v>
      </c>
      <c r="H129" s="18" t="s">
        <v>93</v>
      </c>
      <c r="I129" s="51">
        <v>28453</v>
      </c>
      <c r="J129" s="72" t="s">
        <v>213</v>
      </c>
    </row>
    <row r="130" spans="1:10" x14ac:dyDescent="0.25">
      <c r="A130" s="71" t="s">
        <v>292</v>
      </c>
      <c r="B130" s="51">
        <v>155897</v>
      </c>
      <c r="C130" s="14" t="s">
        <v>43</v>
      </c>
      <c r="D130" s="15">
        <v>1254.75</v>
      </c>
      <c r="E130" s="15"/>
      <c r="F130" s="16">
        <f t="shared" si="1"/>
        <v>-1522.7999999925671</v>
      </c>
      <c r="G130" s="17" t="s">
        <v>49</v>
      </c>
      <c r="H130" s="18" t="s">
        <v>293</v>
      </c>
      <c r="I130" s="51">
        <v>84</v>
      </c>
      <c r="J130" s="72" t="s">
        <v>289</v>
      </c>
    </row>
    <row r="131" spans="1:10" x14ac:dyDescent="0.25">
      <c r="A131" s="71" t="s">
        <v>292</v>
      </c>
      <c r="B131" s="51">
        <v>141836</v>
      </c>
      <c r="C131" s="14" t="s">
        <v>43</v>
      </c>
      <c r="D131" s="15">
        <v>710.58</v>
      </c>
      <c r="E131" s="15"/>
      <c r="F131" s="16">
        <f t="shared" si="1"/>
        <v>-2233.3799999925673</v>
      </c>
      <c r="G131" s="17" t="s">
        <v>49</v>
      </c>
      <c r="H131" s="18" t="s">
        <v>227</v>
      </c>
      <c r="I131" s="51">
        <v>13</v>
      </c>
      <c r="J131" s="72" t="s">
        <v>291</v>
      </c>
    </row>
    <row r="132" spans="1:10" x14ac:dyDescent="0.25">
      <c r="A132" s="71" t="s">
        <v>292</v>
      </c>
      <c r="B132" s="51">
        <v>537595</v>
      </c>
      <c r="C132" s="14" t="s">
        <v>42</v>
      </c>
      <c r="D132" s="15"/>
      <c r="E132" s="15">
        <v>9000</v>
      </c>
      <c r="F132" s="16">
        <f t="shared" si="1"/>
        <v>6766.6200000074332</v>
      </c>
      <c r="G132" s="17" t="s">
        <v>28</v>
      </c>
      <c r="H132" s="18"/>
      <c r="I132" s="51"/>
      <c r="J132" s="72"/>
    </row>
    <row r="133" spans="1:10" x14ac:dyDescent="0.25">
      <c r="A133" s="71" t="s">
        <v>292</v>
      </c>
      <c r="B133" s="51">
        <v>935676</v>
      </c>
      <c r="C133" s="14" t="s">
        <v>39</v>
      </c>
      <c r="D133" s="15">
        <v>299</v>
      </c>
      <c r="E133" s="15"/>
      <c r="F133" s="16">
        <f t="shared" si="1"/>
        <v>6467.6200000074332</v>
      </c>
      <c r="G133" s="17" t="s">
        <v>82</v>
      </c>
      <c r="H133" s="18" t="s">
        <v>168</v>
      </c>
      <c r="I133" s="51">
        <v>1251986</v>
      </c>
      <c r="J133" s="72" t="s">
        <v>268</v>
      </c>
    </row>
    <row r="134" spans="1:10" x14ac:dyDescent="0.25">
      <c r="A134" s="71" t="s">
        <v>292</v>
      </c>
      <c r="B134" s="51">
        <v>931258</v>
      </c>
      <c r="C134" s="14" t="s">
        <v>39</v>
      </c>
      <c r="D134" s="15">
        <v>1472.64</v>
      </c>
      <c r="E134" s="15"/>
      <c r="F134" s="16">
        <f t="shared" si="1"/>
        <v>4994.9800000074329</v>
      </c>
      <c r="G134" s="17" t="s">
        <v>59</v>
      </c>
      <c r="H134" s="18" t="s">
        <v>223</v>
      </c>
      <c r="I134" s="51">
        <v>1492932</v>
      </c>
      <c r="J134" s="72" t="s">
        <v>206</v>
      </c>
    </row>
    <row r="135" spans="1:10" x14ac:dyDescent="0.25">
      <c r="A135" s="71" t="s">
        <v>292</v>
      </c>
      <c r="B135" s="51">
        <v>933329</v>
      </c>
      <c r="C135" s="14" t="s">
        <v>39</v>
      </c>
      <c r="D135" s="15">
        <v>709</v>
      </c>
      <c r="E135" s="15"/>
      <c r="F135" s="16">
        <f t="shared" si="1"/>
        <v>4285.9800000074329</v>
      </c>
      <c r="G135" s="17" t="s">
        <v>73</v>
      </c>
      <c r="H135" s="18" t="s">
        <v>224</v>
      </c>
      <c r="I135" s="51">
        <v>506434</v>
      </c>
      <c r="J135" s="72" t="s">
        <v>294</v>
      </c>
    </row>
    <row r="136" spans="1:10" x14ac:dyDescent="0.25">
      <c r="A136" s="71" t="s">
        <v>292</v>
      </c>
      <c r="B136" s="51">
        <v>934873</v>
      </c>
      <c r="C136" s="14" t="s">
        <v>39</v>
      </c>
      <c r="D136" s="15">
        <v>99.42</v>
      </c>
      <c r="E136" s="15"/>
      <c r="F136" s="16">
        <f t="shared" si="1"/>
        <v>4186.5600000074328</v>
      </c>
      <c r="G136" s="17" t="s">
        <v>45</v>
      </c>
      <c r="H136" s="18" t="s">
        <v>46</v>
      </c>
      <c r="I136" s="51">
        <v>5189</v>
      </c>
      <c r="J136" s="72" t="s">
        <v>209</v>
      </c>
    </row>
    <row r="137" spans="1:10" x14ac:dyDescent="0.25">
      <c r="A137" s="71" t="s">
        <v>292</v>
      </c>
      <c r="B137" s="51">
        <v>930572</v>
      </c>
      <c r="C137" s="14" t="s">
        <v>39</v>
      </c>
      <c r="D137" s="15">
        <v>871.1</v>
      </c>
      <c r="E137" s="15"/>
      <c r="F137" s="16">
        <f t="shared" si="1"/>
        <v>3315.4600000074329</v>
      </c>
      <c r="G137" s="17" t="s">
        <v>59</v>
      </c>
      <c r="H137" s="18" t="s">
        <v>295</v>
      </c>
      <c r="I137" s="51">
        <v>3649</v>
      </c>
      <c r="J137" s="72" t="s">
        <v>206</v>
      </c>
    </row>
    <row r="138" spans="1:10" x14ac:dyDescent="0.25">
      <c r="A138" s="71" t="s">
        <v>292</v>
      </c>
      <c r="B138" s="51">
        <v>932624</v>
      </c>
      <c r="C138" s="14" t="s">
        <v>39</v>
      </c>
      <c r="D138" s="15">
        <v>600</v>
      </c>
      <c r="E138" s="15"/>
      <c r="F138" s="16">
        <f t="shared" ref="F138:F201" si="2">F137-D138+E138</f>
        <v>2715.4600000074329</v>
      </c>
      <c r="G138" s="17" t="s">
        <v>48</v>
      </c>
      <c r="H138" s="18" t="s">
        <v>80</v>
      </c>
      <c r="I138" s="51">
        <v>6623</v>
      </c>
      <c r="J138" s="72" t="s">
        <v>262</v>
      </c>
    </row>
    <row r="139" spans="1:10" x14ac:dyDescent="0.25">
      <c r="A139" s="71" t="s">
        <v>292</v>
      </c>
      <c r="B139" s="51">
        <v>933947</v>
      </c>
      <c r="C139" s="14" t="s">
        <v>39</v>
      </c>
      <c r="D139" s="15">
        <v>515</v>
      </c>
      <c r="E139" s="15"/>
      <c r="F139" s="16">
        <f t="shared" si="2"/>
        <v>2200.4600000074329</v>
      </c>
      <c r="G139" s="17" t="s">
        <v>81</v>
      </c>
      <c r="H139" s="18" t="s">
        <v>296</v>
      </c>
      <c r="I139" s="51">
        <v>38769</v>
      </c>
      <c r="J139" s="72" t="s">
        <v>209</v>
      </c>
    </row>
    <row r="140" spans="1:10" x14ac:dyDescent="0.25">
      <c r="A140" s="71" t="s">
        <v>292</v>
      </c>
      <c r="B140" s="51">
        <v>929803</v>
      </c>
      <c r="C140" s="14" t="s">
        <v>39</v>
      </c>
      <c r="D140" s="15">
        <v>527.52</v>
      </c>
      <c r="E140" s="15"/>
      <c r="F140" s="16">
        <f t="shared" si="2"/>
        <v>1672.9400000074329</v>
      </c>
      <c r="G140" s="17" t="s">
        <v>73</v>
      </c>
      <c r="H140" s="18" t="s">
        <v>74</v>
      </c>
      <c r="I140" s="51">
        <v>7862</v>
      </c>
      <c r="J140" s="72" t="s">
        <v>206</v>
      </c>
    </row>
    <row r="141" spans="1:10" x14ac:dyDescent="0.25">
      <c r="A141" s="71" t="s">
        <v>254</v>
      </c>
      <c r="B141" s="51">
        <v>127948</v>
      </c>
      <c r="C141" s="14" t="s">
        <v>43</v>
      </c>
      <c r="D141" s="15">
        <v>621.66999999999996</v>
      </c>
      <c r="E141" s="15"/>
      <c r="F141" s="16">
        <f t="shared" si="2"/>
        <v>1051.2700000074328</v>
      </c>
      <c r="G141" s="17" t="s">
        <v>49</v>
      </c>
      <c r="H141" s="18" t="s">
        <v>183</v>
      </c>
      <c r="I141" s="51">
        <v>11</v>
      </c>
      <c r="J141" s="72" t="s">
        <v>291</v>
      </c>
    </row>
    <row r="142" spans="1:10" x14ac:dyDescent="0.25">
      <c r="A142" s="71" t="s">
        <v>254</v>
      </c>
      <c r="B142" s="51">
        <v>369843</v>
      </c>
      <c r="C142" s="14" t="s">
        <v>39</v>
      </c>
      <c r="D142" s="15">
        <v>795.33</v>
      </c>
      <c r="E142" s="15"/>
      <c r="F142" s="16">
        <f t="shared" si="2"/>
        <v>255.94000000743279</v>
      </c>
      <c r="G142" s="17" t="s">
        <v>45</v>
      </c>
      <c r="H142" s="18" t="s">
        <v>46</v>
      </c>
      <c r="I142" s="51">
        <v>7139</v>
      </c>
      <c r="J142" s="72" t="s">
        <v>210</v>
      </c>
    </row>
    <row r="143" spans="1:10" x14ac:dyDescent="0.25">
      <c r="A143" s="71" t="s">
        <v>252</v>
      </c>
      <c r="B143" s="51">
        <v>342962</v>
      </c>
      <c r="C143" s="14" t="s">
        <v>39</v>
      </c>
      <c r="D143" s="15">
        <v>1312.02</v>
      </c>
      <c r="E143" s="15"/>
      <c r="F143" s="16">
        <f t="shared" si="2"/>
        <v>-1056.0799999925671</v>
      </c>
      <c r="G143" s="17" t="s">
        <v>41</v>
      </c>
      <c r="H143" s="18" t="s">
        <v>176</v>
      </c>
      <c r="I143" s="51">
        <v>277883</v>
      </c>
      <c r="J143" s="72" t="s">
        <v>234</v>
      </c>
    </row>
    <row r="144" spans="1:10" x14ac:dyDescent="0.25">
      <c r="A144" s="71" t="s">
        <v>252</v>
      </c>
      <c r="B144" s="51">
        <v>343737</v>
      </c>
      <c r="C144" s="14" t="s">
        <v>39</v>
      </c>
      <c r="D144" s="15">
        <v>460</v>
      </c>
      <c r="E144" s="15"/>
      <c r="F144" s="16">
        <f t="shared" si="2"/>
        <v>-1516.0799999925671</v>
      </c>
      <c r="G144" s="17" t="s">
        <v>62</v>
      </c>
      <c r="H144" s="18" t="s">
        <v>215</v>
      </c>
      <c r="I144" s="51">
        <v>150128</v>
      </c>
      <c r="J144" s="72" t="s">
        <v>208</v>
      </c>
    </row>
    <row r="145" spans="1:10" x14ac:dyDescent="0.25">
      <c r="A145" s="71" t="s">
        <v>252</v>
      </c>
      <c r="B145" s="51">
        <v>343223</v>
      </c>
      <c r="C145" s="14" t="s">
        <v>39</v>
      </c>
      <c r="D145" s="15">
        <v>588.53</v>
      </c>
      <c r="E145" s="15"/>
      <c r="F145" s="16">
        <f t="shared" si="2"/>
        <v>-2104.6099999925673</v>
      </c>
      <c r="G145" s="17" t="s">
        <v>97</v>
      </c>
      <c r="H145" s="18" t="s">
        <v>222</v>
      </c>
      <c r="I145" s="51">
        <v>6105690</v>
      </c>
      <c r="J145" s="72" t="s">
        <v>209</v>
      </c>
    </row>
    <row r="146" spans="1:10" x14ac:dyDescent="0.25">
      <c r="A146" s="71" t="s">
        <v>252</v>
      </c>
      <c r="B146" s="51">
        <v>343498</v>
      </c>
      <c r="C146" s="14" t="s">
        <v>39</v>
      </c>
      <c r="D146" s="15">
        <v>72</v>
      </c>
      <c r="E146" s="15"/>
      <c r="F146" s="16">
        <f t="shared" si="2"/>
        <v>-2176.6099999925673</v>
      </c>
      <c r="G146" s="17" t="s">
        <v>41</v>
      </c>
      <c r="H146" s="18" t="s">
        <v>218</v>
      </c>
      <c r="I146" s="51">
        <v>133264</v>
      </c>
      <c r="J146" s="72" t="s">
        <v>208</v>
      </c>
    </row>
    <row r="147" spans="1:10" x14ac:dyDescent="0.25">
      <c r="A147" s="71" t="s">
        <v>252</v>
      </c>
      <c r="B147" s="51">
        <v>342098</v>
      </c>
      <c r="C147" s="14" t="s">
        <v>39</v>
      </c>
      <c r="D147" s="15">
        <v>125</v>
      </c>
      <c r="E147" s="15"/>
      <c r="F147" s="16">
        <f t="shared" si="2"/>
        <v>-2301.6099999925673</v>
      </c>
      <c r="G147" s="17" t="s">
        <v>56</v>
      </c>
      <c r="H147" s="18" t="s">
        <v>180</v>
      </c>
      <c r="I147" s="51">
        <v>35111</v>
      </c>
      <c r="J147" s="72" t="s">
        <v>235</v>
      </c>
    </row>
    <row r="148" spans="1:10" x14ac:dyDescent="0.25">
      <c r="A148" s="71" t="s">
        <v>252</v>
      </c>
      <c r="B148" s="51">
        <v>316939</v>
      </c>
      <c r="C148" s="14" t="s">
        <v>42</v>
      </c>
      <c r="D148" s="15"/>
      <c r="E148" s="15">
        <v>15000</v>
      </c>
      <c r="F148" s="16">
        <f t="shared" si="2"/>
        <v>12698.390000007432</v>
      </c>
      <c r="G148" s="17" t="s">
        <v>28</v>
      </c>
      <c r="H148" s="18"/>
      <c r="I148" s="51"/>
      <c r="J148" s="72"/>
    </row>
    <row r="149" spans="1:10" x14ac:dyDescent="0.25">
      <c r="A149" s="71" t="s">
        <v>252</v>
      </c>
      <c r="B149" s="51">
        <v>342709</v>
      </c>
      <c r="C149" s="14" t="s">
        <v>39</v>
      </c>
      <c r="D149" s="15">
        <v>798</v>
      </c>
      <c r="E149" s="15"/>
      <c r="F149" s="16">
        <f t="shared" si="2"/>
        <v>11900.390000007432</v>
      </c>
      <c r="G149" s="17" t="s">
        <v>128</v>
      </c>
      <c r="H149" s="18" t="s">
        <v>297</v>
      </c>
      <c r="I149" s="51">
        <v>16763</v>
      </c>
      <c r="J149" s="72" t="s">
        <v>235</v>
      </c>
    </row>
    <row r="150" spans="1:10" x14ac:dyDescent="0.25">
      <c r="A150" s="71" t="s">
        <v>252</v>
      </c>
      <c r="B150" s="51">
        <v>341739</v>
      </c>
      <c r="C150" s="14" t="s">
        <v>39</v>
      </c>
      <c r="D150" s="15">
        <v>283.41000000000003</v>
      </c>
      <c r="E150" s="15"/>
      <c r="F150" s="16">
        <f t="shared" si="2"/>
        <v>11616.980000007432</v>
      </c>
      <c r="G150" s="17" t="s">
        <v>59</v>
      </c>
      <c r="H150" s="18" t="s">
        <v>63</v>
      </c>
      <c r="I150" s="51">
        <v>46493</v>
      </c>
      <c r="J150" s="72" t="s">
        <v>208</v>
      </c>
    </row>
    <row r="151" spans="1:10" x14ac:dyDescent="0.25">
      <c r="A151" s="71" t="s">
        <v>252</v>
      </c>
      <c r="B151" s="51">
        <v>145581</v>
      </c>
      <c r="C151" s="14" t="s">
        <v>43</v>
      </c>
      <c r="D151" s="15">
        <v>49.5</v>
      </c>
      <c r="E151" s="15"/>
      <c r="F151" s="16">
        <f t="shared" si="2"/>
        <v>11567.480000007432</v>
      </c>
      <c r="G151" s="17" t="s">
        <v>41</v>
      </c>
      <c r="H151" s="18" t="s">
        <v>221</v>
      </c>
      <c r="I151" s="51">
        <v>339</v>
      </c>
      <c r="J151" s="72" t="s">
        <v>262</v>
      </c>
    </row>
    <row r="152" spans="1:10" x14ac:dyDescent="0.25">
      <c r="A152" s="71" t="s">
        <v>252</v>
      </c>
      <c r="B152" s="51">
        <v>534920</v>
      </c>
      <c r="C152" s="14" t="s">
        <v>55</v>
      </c>
      <c r="D152" s="15">
        <v>2789.48</v>
      </c>
      <c r="E152" s="15"/>
      <c r="F152" s="16">
        <f t="shared" si="2"/>
        <v>8778.0000000074324</v>
      </c>
      <c r="G152" s="17" t="s">
        <v>29</v>
      </c>
      <c r="H152" s="18" t="s">
        <v>298</v>
      </c>
      <c r="I152" s="51">
        <v>1372517069</v>
      </c>
      <c r="J152" s="72" t="s">
        <v>254</v>
      </c>
    </row>
    <row r="153" spans="1:10" x14ac:dyDescent="0.25">
      <c r="A153" s="71" t="s">
        <v>252</v>
      </c>
      <c r="B153" s="51">
        <v>342418</v>
      </c>
      <c r="C153" s="14" t="s">
        <v>39</v>
      </c>
      <c r="D153" s="15">
        <v>1350</v>
      </c>
      <c r="E153" s="15"/>
      <c r="F153" s="16">
        <f t="shared" si="2"/>
        <v>7428.0000000074324</v>
      </c>
      <c r="G153" s="17" t="s">
        <v>41</v>
      </c>
      <c r="H153" s="18" t="s">
        <v>47</v>
      </c>
      <c r="I153" s="51">
        <v>137587</v>
      </c>
      <c r="J153" s="72" t="s">
        <v>209</v>
      </c>
    </row>
    <row r="154" spans="1:10" x14ac:dyDescent="0.25">
      <c r="A154" s="71" t="s">
        <v>299</v>
      </c>
      <c r="B154" s="51">
        <v>305049</v>
      </c>
      <c r="C154" s="14" t="s">
        <v>39</v>
      </c>
      <c r="D154" s="15">
        <v>339.19</v>
      </c>
      <c r="E154" s="15"/>
      <c r="F154" s="16">
        <f t="shared" si="2"/>
        <v>7088.8100000074328</v>
      </c>
      <c r="G154" s="17" t="s">
        <v>97</v>
      </c>
      <c r="H154" s="18" t="s">
        <v>216</v>
      </c>
      <c r="I154" s="51">
        <v>8106</v>
      </c>
      <c r="J154" s="72" t="s">
        <v>209</v>
      </c>
    </row>
    <row r="155" spans="1:10" x14ac:dyDescent="0.25">
      <c r="A155" s="71" t="s">
        <v>300</v>
      </c>
      <c r="B155" s="51">
        <v>581083</v>
      </c>
      <c r="C155" s="14" t="s">
        <v>175</v>
      </c>
      <c r="D155" s="15">
        <v>70</v>
      </c>
      <c r="E155" s="15"/>
      <c r="F155" s="16">
        <f t="shared" si="2"/>
        <v>7018.8100000074328</v>
      </c>
      <c r="G155" s="17" t="s">
        <v>98</v>
      </c>
      <c r="H155" s="18" t="s">
        <v>99</v>
      </c>
      <c r="I155" s="51" t="s">
        <v>301</v>
      </c>
      <c r="J155" s="72" t="s">
        <v>203</v>
      </c>
    </row>
    <row r="156" spans="1:10" x14ac:dyDescent="0.25">
      <c r="A156" s="71" t="s">
        <v>300</v>
      </c>
      <c r="B156" s="51">
        <v>352720</v>
      </c>
      <c r="C156" s="14" t="s">
        <v>42</v>
      </c>
      <c r="D156" s="15"/>
      <c r="E156" s="15">
        <v>80000</v>
      </c>
      <c r="F156" s="16">
        <f t="shared" si="2"/>
        <v>87018.810000007434</v>
      </c>
      <c r="G156" s="17" t="s">
        <v>28</v>
      </c>
      <c r="H156" s="18"/>
      <c r="I156" s="51"/>
      <c r="J156" s="72"/>
    </row>
    <row r="157" spans="1:10" x14ac:dyDescent="0.25">
      <c r="A157" s="71" t="s">
        <v>300</v>
      </c>
      <c r="B157" s="51">
        <v>455126</v>
      </c>
      <c r="C157" s="14" t="s">
        <v>101</v>
      </c>
      <c r="D157" s="15">
        <v>2507.9299999999998</v>
      </c>
      <c r="E157" s="15"/>
      <c r="F157" s="16">
        <f t="shared" si="2"/>
        <v>84510.880000007441</v>
      </c>
      <c r="G157" s="17" t="s">
        <v>102</v>
      </c>
      <c r="H157" s="18" t="s">
        <v>193</v>
      </c>
      <c r="I157" s="51" t="s">
        <v>302</v>
      </c>
      <c r="J157" s="72" t="s">
        <v>292</v>
      </c>
    </row>
    <row r="158" spans="1:10" x14ac:dyDescent="0.25">
      <c r="A158" s="71" t="s">
        <v>300</v>
      </c>
      <c r="B158" s="51">
        <v>599067</v>
      </c>
      <c r="C158" s="14" t="s">
        <v>175</v>
      </c>
      <c r="D158" s="15">
        <v>1215.1600000000001</v>
      </c>
      <c r="E158" s="15"/>
      <c r="F158" s="16">
        <f t="shared" si="2"/>
        <v>83295.720000007437</v>
      </c>
      <c r="G158" s="17" t="s">
        <v>105</v>
      </c>
      <c r="H158" s="18" t="s">
        <v>106</v>
      </c>
      <c r="I158" s="51">
        <v>1354543</v>
      </c>
      <c r="J158" s="72" t="s">
        <v>303</v>
      </c>
    </row>
    <row r="159" spans="1:10" x14ac:dyDescent="0.25">
      <c r="A159" s="71" t="s">
        <v>300</v>
      </c>
      <c r="B159" s="51">
        <v>599067</v>
      </c>
      <c r="C159" s="14" t="s">
        <v>175</v>
      </c>
      <c r="D159" s="15">
        <v>149.04</v>
      </c>
      <c r="E159" s="15"/>
      <c r="F159" s="16">
        <f t="shared" si="2"/>
        <v>83146.680000007444</v>
      </c>
      <c r="G159" s="17" t="s">
        <v>105</v>
      </c>
      <c r="H159" s="18" t="s">
        <v>153</v>
      </c>
      <c r="I159" s="51" t="s">
        <v>304</v>
      </c>
      <c r="J159" s="72" t="s">
        <v>225</v>
      </c>
    </row>
    <row r="160" spans="1:10" x14ac:dyDescent="0.25">
      <c r="A160" s="71" t="s">
        <v>300</v>
      </c>
      <c r="B160" s="51">
        <v>601824</v>
      </c>
      <c r="C160" s="14" t="s">
        <v>115</v>
      </c>
      <c r="D160" s="15">
        <v>788.07</v>
      </c>
      <c r="E160" s="15"/>
      <c r="F160" s="16">
        <f t="shared" si="2"/>
        <v>82358.610000007437</v>
      </c>
      <c r="G160" s="17" t="s">
        <v>82</v>
      </c>
      <c r="H160" s="18" t="s">
        <v>161</v>
      </c>
      <c r="I160" s="51">
        <v>43034864</v>
      </c>
      <c r="J160" s="72" t="s">
        <v>244</v>
      </c>
    </row>
    <row r="161" spans="1:10" x14ac:dyDescent="0.25">
      <c r="A161" s="71" t="s">
        <v>300</v>
      </c>
      <c r="B161" s="51">
        <v>575046</v>
      </c>
      <c r="C161" s="14" t="s">
        <v>39</v>
      </c>
      <c r="D161" s="15">
        <v>1391.82</v>
      </c>
      <c r="E161" s="15"/>
      <c r="F161" s="16">
        <f t="shared" si="2"/>
        <v>80966.79000000743</v>
      </c>
      <c r="G161" s="17" t="s">
        <v>45</v>
      </c>
      <c r="H161" s="18" t="s">
        <v>46</v>
      </c>
      <c r="I161" s="51">
        <v>7152</v>
      </c>
      <c r="J161" s="72" t="s">
        <v>211</v>
      </c>
    </row>
    <row r="162" spans="1:10" x14ac:dyDescent="0.25">
      <c r="A162" s="71" t="s">
        <v>300</v>
      </c>
      <c r="B162" s="51">
        <v>599682</v>
      </c>
      <c r="C162" s="14" t="s">
        <v>175</v>
      </c>
      <c r="D162" s="15">
        <v>31667.31</v>
      </c>
      <c r="E162" s="15"/>
      <c r="F162" s="16">
        <f t="shared" si="2"/>
        <v>49299.480000007432</v>
      </c>
      <c r="G162" s="17" t="s">
        <v>103</v>
      </c>
      <c r="H162" s="18" t="s">
        <v>104</v>
      </c>
      <c r="I162" s="51">
        <v>8140738</v>
      </c>
      <c r="J162" s="72" t="s">
        <v>299</v>
      </c>
    </row>
    <row r="163" spans="1:10" x14ac:dyDescent="0.25">
      <c r="A163" s="71" t="s">
        <v>300</v>
      </c>
      <c r="B163" s="51">
        <v>455518</v>
      </c>
      <c r="C163" s="14" t="s">
        <v>101</v>
      </c>
      <c r="D163" s="15">
        <v>713.94</v>
      </c>
      <c r="E163" s="15"/>
      <c r="F163" s="16">
        <f t="shared" si="2"/>
        <v>48585.54000000743</v>
      </c>
      <c r="G163" s="17" t="s">
        <v>102</v>
      </c>
      <c r="H163" s="18" t="s">
        <v>193</v>
      </c>
      <c r="I163" s="51" t="s">
        <v>305</v>
      </c>
      <c r="J163" s="72" t="s">
        <v>292</v>
      </c>
    </row>
    <row r="164" spans="1:10" x14ac:dyDescent="0.25">
      <c r="A164" s="71" t="s">
        <v>300</v>
      </c>
      <c r="B164" s="51">
        <v>574077</v>
      </c>
      <c r="C164" s="14" t="s">
        <v>39</v>
      </c>
      <c r="D164" s="15">
        <v>1050</v>
      </c>
      <c r="E164" s="15"/>
      <c r="F164" s="16">
        <f t="shared" si="2"/>
        <v>47535.54000000743</v>
      </c>
      <c r="G164" s="17" t="s">
        <v>59</v>
      </c>
      <c r="H164" s="18" t="s">
        <v>63</v>
      </c>
      <c r="I164" s="51">
        <v>46614</v>
      </c>
      <c r="J164" s="72" t="s">
        <v>211</v>
      </c>
    </row>
    <row r="165" spans="1:10" x14ac:dyDescent="0.25">
      <c r="A165" s="71" t="s">
        <v>300</v>
      </c>
      <c r="B165" s="51">
        <v>581272</v>
      </c>
      <c r="C165" s="14" t="s">
        <v>175</v>
      </c>
      <c r="D165" s="15">
        <v>4370.54</v>
      </c>
      <c r="E165" s="15"/>
      <c r="F165" s="16">
        <f t="shared" si="2"/>
        <v>43165.000000007429</v>
      </c>
      <c r="G165" s="17" t="s">
        <v>107</v>
      </c>
      <c r="H165" s="18" t="s">
        <v>108</v>
      </c>
      <c r="I165" s="51">
        <v>1359435</v>
      </c>
      <c r="J165" s="72" t="s">
        <v>303</v>
      </c>
    </row>
    <row r="166" spans="1:10" x14ac:dyDescent="0.25">
      <c r="A166" s="71" t="s">
        <v>300</v>
      </c>
      <c r="B166" s="51">
        <v>454564</v>
      </c>
      <c r="C166" s="14" t="s">
        <v>101</v>
      </c>
      <c r="D166" s="15">
        <v>1192.5</v>
      </c>
      <c r="E166" s="15"/>
      <c r="F166" s="16">
        <f t="shared" si="2"/>
        <v>41972.500000007429</v>
      </c>
      <c r="G166" s="17" t="s">
        <v>102</v>
      </c>
      <c r="H166" s="18" t="s">
        <v>193</v>
      </c>
      <c r="I166" s="51" t="s">
        <v>306</v>
      </c>
      <c r="J166" s="72" t="s">
        <v>292</v>
      </c>
    </row>
    <row r="167" spans="1:10" x14ac:dyDescent="0.25">
      <c r="A167" s="71" t="s">
        <v>300</v>
      </c>
      <c r="B167" s="51">
        <v>454987</v>
      </c>
      <c r="C167" s="14" t="s">
        <v>101</v>
      </c>
      <c r="D167" s="15">
        <v>29464.68</v>
      </c>
      <c r="E167" s="15"/>
      <c r="F167" s="16">
        <f t="shared" si="2"/>
        <v>12507.820000007428</v>
      </c>
      <c r="G167" s="17" t="s">
        <v>102</v>
      </c>
      <c r="H167" s="18" t="s">
        <v>193</v>
      </c>
      <c r="I167" s="51" t="s">
        <v>307</v>
      </c>
      <c r="J167" s="72" t="s">
        <v>292</v>
      </c>
    </row>
    <row r="168" spans="1:10" x14ac:dyDescent="0.25">
      <c r="A168" s="71" t="s">
        <v>300</v>
      </c>
      <c r="B168" s="51">
        <v>454665</v>
      </c>
      <c r="C168" s="14" t="s">
        <v>101</v>
      </c>
      <c r="D168" s="15">
        <v>5302.97</v>
      </c>
      <c r="E168" s="15"/>
      <c r="F168" s="16">
        <f t="shared" si="2"/>
        <v>7204.8500000074282</v>
      </c>
      <c r="G168" s="17" t="s">
        <v>102</v>
      </c>
      <c r="H168" s="18" t="s">
        <v>193</v>
      </c>
      <c r="I168" s="51" t="s">
        <v>308</v>
      </c>
      <c r="J168" s="72" t="s">
        <v>292</v>
      </c>
    </row>
    <row r="169" spans="1:10" x14ac:dyDescent="0.25">
      <c r="A169" s="71" t="s">
        <v>300</v>
      </c>
      <c r="B169" s="51">
        <v>573735</v>
      </c>
      <c r="C169" s="14" t="s">
        <v>39</v>
      </c>
      <c r="D169" s="15">
        <v>1131.5999999999999</v>
      </c>
      <c r="E169" s="15"/>
      <c r="F169" s="16">
        <f t="shared" si="2"/>
        <v>6073.2500000074288</v>
      </c>
      <c r="G169" s="17" t="s">
        <v>67</v>
      </c>
      <c r="H169" s="18" t="s">
        <v>112</v>
      </c>
      <c r="I169" s="51">
        <v>60791</v>
      </c>
      <c r="J169" s="72" t="s">
        <v>291</v>
      </c>
    </row>
    <row r="170" spans="1:10" x14ac:dyDescent="0.25">
      <c r="A170" s="71" t="s">
        <v>300</v>
      </c>
      <c r="B170" s="51">
        <v>580872</v>
      </c>
      <c r="C170" s="14" t="s">
        <v>175</v>
      </c>
      <c r="D170" s="15">
        <v>1639.42</v>
      </c>
      <c r="E170" s="15"/>
      <c r="F170" s="16">
        <f t="shared" si="2"/>
        <v>4433.8300000074287</v>
      </c>
      <c r="G170" s="17" t="s">
        <v>98</v>
      </c>
      <c r="H170" s="18" t="s">
        <v>100</v>
      </c>
      <c r="I170" s="51" t="s">
        <v>304</v>
      </c>
      <c r="J170" s="72" t="s">
        <v>225</v>
      </c>
    </row>
    <row r="171" spans="1:10" x14ac:dyDescent="0.25">
      <c r="A171" s="71" t="s">
        <v>309</v>
      </c>
      <c r="B171" s="51">
        <v>774917</v>
      </c>
      <c r="C171" s="14" t="s">
        <v>39</v>
      </c>
      <c r="D171" s="15">
        <v>649.85</v>
      </c>
      <c r="E171" s="15"/>
      <c r="F171" s="16">
        <f t="shared" si="2"/>
        <v>3783.9800000074288</v>
      </c>
      <c r="G171" s="17" t="s">
        <v>41</v>
      </c>
      <c r="H171" s="18" t="s">
        <v>47</v>
      </c>
      <c r="I171" s="51">
        <v>133591</v>
      </c>
      <c r="J171" s="72" t="s">
        <v>196</v>
      </c>
    </row>
    <row r="172" spans="1:10" x14ac:dyDescent="0.25">
      <c r="A172" s="71" t="s">
        <v>309</v>
      </c>
      <c r="B172" s="51">
        <v>773690</v>
      </c>
      <c r="C172" s="14" t="s">
        <v>39</v>
      </c>
      <c r="D172" s="15">
        <v>273.38</v>
      </c>
      <c r="E172" s="15"/>
      <c r="F172" s="16">
        <f t="shared" si="2"/>
        <v>3510.6000000074287</v>
      </c>
      <c r="G172" s="17" t="s">
        <v>41</v>
      </c>
      <c r="H172" s="18" t="s">
        <v>53</v>
      </c>
      <c r="I172" s="51">
        <v>3231973</v>
      </c>
      <c r="J172" s="72" t="s">
        <v>196</v>
      </c>
    </row>
    <row r="173" spans="1:10" x14ac:dyDescent="0.25">
      <c r="A173" s="71" t="s">
        <v>309</v>
      </c>
      <c r="B173" s="51">
        <v>773978</v>
      </c>
      <c r="C173" s="14" t="s">
        <v>39</v>
      </c>
      <c r="D173" s="15">
        <v>882.32</v>
      </c>
      <c r="E173" s="15"/>
      <c r="F173" s="16">
        <f t="shared" si="2"/>
        <v>2628.2800000074285</v>
      </c>
      <c r="G173" s="17" t="s">
        <v>45</v>
      </c>
      <c r="H173" s="18" t="s">
        <v>46</v>
      </c>
      <c r="I173" s="51">
        <v>5220</v>
      </c>
      <c r="J173" s="72" t="s">
        <v>310</v>
      </c>
    </row>
    <row r="174" spans="1:10" x14ac:dyDescent="0.25">
      <c r="A174" s="71" t="s">
        <v>309</v>
      </c>
      <c r="B174" s="51">
        <v>774659</v>
      </c>
      <c r="C174" s="14" t="s">
        <v>39</v>
      </c>
      <c r="D174" s="15">
        <v>28</v>
      </c>
      <c r="E174" s="15"/>
      <c r="F174" s="16">
        <f t="shared" si="2"/>
        <v>2600.2800000074285</v>
      </c>
      <c r="G174" s="17" t="s">
        <v>81</v>
      </c>
      <c r="H174" s="18" t="s">
        <v>237</v>
      </c>
      <c r="I174" s="51">
        <v>106186</v>
      </c>
      <c r="J174" s="72" t="s">
        <v>262</v>
      </c>
    </row>
    <row r="175" spans="1:10" x14ac:dyDescent="0.25">
      <c r="A175" s="71" t="s">
        <v>309</v>
      </c>
      <c r="B175" s="51">
        <v>774385</v>
      </c>
      <c r="C175" s="14" t="s">
        <v>39</v>
      </c>
      <c r="D175" s="15">
        <v>1690.07</v>
      </c>
      <c r="E175" s="15"/>
      <c r="F175" s="16">
        <f t="shared" si="2"/>
        <v>910.21000000742856</v>
      </c>
      <c r="G175" s="17" t="s">
        <v>45</v>
      </c>
      <c r="H175" s="18" t="s">
        <v>46</v>
      </c>
      <c r="I175" s="51">
        <v>7153</v>
      </c>
      <c r="J175" s="72" t="s">
        <v>239</v>
      </c>
    </row>
    <row r="176" spans="1:10" x14ac:dyDescent="0.25">
      <c r="A176" s="71" t="s">
        <v>309</v>
      </c>
      <c r="B176" s="51">
        <v>773402</v>
      </c>
      <c r="C176" s="14" t="s">
        <v>39</v>
      </c>
      <c r="D176" s="15">
        <v>68.86</v>
      </c>
      <c r="E176" s="15"/>
      <c r="F176" s="16">
        <f t="shared" si="2"/>
        <v>841.35000000742855</v>
      </c>
      <c r="G176" s="17" t="s">
        <v>41</v>
      </c>
      <c r="H176" s="18" t="s">
        <v>53</v>
      </c>
      <c r="I176" s="51">
        <v>3231972</v>
      </c>
      <c r="J176" s="72" t="s">
        <v>196</v>
      </c>
    </row>
    <row r="177" spans="1:10" x14ac:dyDescent="0.25">
      <c r="A177" s="71" t="s">
        <v>311</v>
      </c>
      <c r="B177" s="51">
        <v>129005</v>
      </c>
      <c r="C177" s="14" t="s">
        <v>43</v>
      </c>
      <c r="D177" s="15">
        <v>327.10000000000002</v>
      </c>
      <c r="E177" s="15"/>
      <c r="F177" s="16">
        <f t="shared" si="2"/>
        <v>514.25000000742853</v>
      </c>
      <c r="G177" s="17" t="s">
        <v>117</v>
      </c>
      <c r="H177" s="18" t="s">
        <v>312</v>
      </c>
      <c r="I177" s="51">
        <v>377801</v>
      </c>
      <c r="J177" s="72" t="s">
        <v>209</v>
      </c>
    </row>
    <row r="178" spans="1:10" x14ac:dyDescent="0.25">
      <c r="A178" s="71" t="s">
        <v>311</v>
      </c>
      <c r="B178" s="51">
        <v>215426</v>
      </c>
      <c r="C178" s="14" t="s">
        <v>39</v>
      </c>
      <c r="D178" s="15">
        <v>795.33</v>
      </c>
      <c r="E178" s="15"/>
      <c r="F178" s="16">
        <f t="shared" si="2"/>
        <v>-281.07999999257152</v>
      </c>
      <c r="G178" s="17" t="s">
        <v>45</v>
      </c>
      <c r="H178" s="18" t="s">
        <v>46</v>
      </c>
      <c r="I178" s="51">
        <v>7159</v>
      </c>
      <c r="J178" s="72" t="s">
        <v>240</v>
      </c>
    </row>
    <row r="179" spans="1:10" x14ac:dyDescent="0.25">
      <c r="A179" s="71" t="s">
        <v>311</v>
      </c>
      <c r="B179" s="51">
        <v>215890</v>
      </c>
      <c r="C179" s="14" t="s">
        <v>39</v>
      </c>
      <c r="D179" s="15">
        <v>670.14</v>
      </c>
      <c r="E179" s="15"/>
      <c r="F179" s="16">
        <f t="shared" si="2"/>
        <v>-951.2199999925715</v>
      </c>
      <c r="G179" s="17" t="s">
        <v>41</v>
      </c>
      <c r="H179" s="18" t="s">
        <v>53</v>
      </c>
      <c r="I179" s="51">
        <v>3233706</v>
      </c>
      <c r="J179" s="72" t="s">
        <v>200</v>
      </c>
    </row>
    <row r="180" spans="1:10" x14ac:dyDescent="0.25">
      <c r="A180" s="71" t="s">
        <v>311</v>
      </c>
      <c r="B180" s="51">
        <v>215128</v>
      </c>
      <c r="C180" s="14" t="s">
        <v>39</v>
      </c>
      <c r="D180" s="15">
        <v>2479.27</v>
      </c>
      <c r="E180" s="15"/>
      <c r="F180" s="16">
        <f t="shared" si="2"/>
        <v>-3430.4899999925715</v>
      </c>
      <c r="G180" s="17" t="s">
        <v>41</v>
      </c>
      <c r="H180" s="18" t="s">
        <v>167</v>
      </c>
      <c r="I180" s="51">
        <v>180893</v>
      </c>
      <c r="J180" s="72" t="s">
        <v>199</v>
      </c>
    </row>
    <row r="181" spans="1:10" x14ac:dyDescent="0.25">
      <c r="A181" s="71" t="s">
        <v>311</v>
      </c>
      <c r="B181" s="51">
        <v>264321</v>
      </c>
      <c r="C181" s="14" t="s">
        <v>42</v>
      </c>
      <c r="D181" s="15"/>
      <c r="E181" s="15">
        <v>9000</v>
      </c>
      <c r="F181" s="16">
        <f t="shared" si="2"/>
        <v>5569.510000007429</v>
      </c>
      <c r="G181" s="17" t="s">
        <v>28</v>
      </c>
      <c r="H181" s="18"/>
      <c r="I181" s="51"/>
      <c r="J181" s="72"/>
    </row>
    <row r="182" spans="1:10" x14ac:dyDescent="0.25">
      <c r="A182" s="71" t="s">
        <v>311</v>
      </c>
      <c r="B182" s="51">
        <v>129402</v>
      </c>
      <c r="C182" s="14" t="s">
        <v>43</v>
      </c>
      <c r="D182" s="15">
        <v>1338.64</v>
      </c>
      <c r="E182" s="15"/>
      <c r="F182" s="16">
        <f t="shared" si="2"/>
        <v>4230.8700000074286</v>
      </c>
      <c r="G182" s="17" t="s">
        <v>49</v>
      </c>
      <c r="H182" s="18" t="s">
        <v>313</v>
      </c>
      <c r="I182" s="51">
        <v>1</v>
      </c>
      <c r="J182" s="72" t="s">
        <v>309</v>
      </c>
    </row>
    <row r="183" spans="1:10" x14ac:dyDescent="0.25">
      <c r="A183" s="71" t="s">
        <v>311</v>
      </c>
      <c r="B183" s="51">
        <v>129302</v>
      </c>
      <c r="C183" s="14" t="s">
        <v>43</v>
      </c>
      <c r="D183" s="15">
        <v>615.75</v>
      </c>
      <c r="E183" s="15"/>
      <c r="F183" s="16">
        <f t="shared" si="2"/>
        <v>3615.1200000074286</v>
      </c>
      <c r="G183" s="17" t="s">
        <v>49</v>
      </c>
      <c r="H183" s="18" t="s">
        <v>314</v>
      </c>
      <c r="I183" s="51">
        <v>10</v>
      </c>
      <c r="J183" s="72" t="s">
        <v>309</v>
      </c>
    </row>
    <row r="184" spans="1:10" x14ac:dyDescent="0.25">
      <c r="A184" s="71" t="s">
        <v>311</v>
      </c>
      <c r="B184" s="51">
        <v>129201</v>
      </c>
      <c r="C184" s="14" t="s">
        <v>43</v>
      </c>
      <c r="D184" s="15">
        <v>30</v>
      </c>
      <c r="E184" s="15"/>
      <c r="F184" s="16">
        <f t="shared" si="2"/>
        <v>3585.1200000074286</v>
      </c>
      <c r="G184" s="17" t="s">
        <v>49</v>
      </c>
      <c r="H184" s="18" t="s">
        <v>273</v>
      </c>
      <c r="I184" s="51">
        <v>1158</v>
      </c>
      <c r="J184" s="72" t="s">
        <v>309</v>
      </c>
    </row>
    <row r="185" spans="1:10" x14ac:dyDescent="0.25">
      <c r="A185" s="71" t="s">
        <v>311</v>
      </c>
      <c r="B185" s="51">
        <v>216331</v>
      </c>
      <c r="C185" s="14" t="s">
        <v>39</v>
      </c>
      <c r="D185" s="15">
        <v>1681.34</v>
      </c>
      <c r="E185" s="15"/>
      <c r="F185" s="16">
        <f t="shared" si="2"/>
        <v>1903.7800000074287</v>
      </c>
      <c r="G185" s="17" t="s">
        <v>41</v>
      </c>
      <c r="H185" s="18" t="s">
        <v>71</v>
      </c>
      <c r="I185" s="51">
        <v>839391</v>
      </c>
      <c r="J185" s="72" t="s">
        <v>196</v>
      </c>
    </row>
    <row r="186" spans="1:10" x14ac:dyDescent="0.25">
      <c r="A186" s="71" t="s">
        <v>315</v>
      </c>
      <c r="B186" s="51">
        <v>289632</v>
      </c>
      <c r="C186" s="14" t="s">
        <v>39</v>
      </c>
      <c r="D186" s="15">
        <v>1725</v>
      </c>
      <c r="E186" s="15"/>
      <c r="F186" s="16">
        <f t="shared" si="2"/>
        <v>178.78000000742873</v>
      </c>
      <c r="G186" s="17" t="s">
        <v>128</v>
      </c>
      <c r="H186" s="18" t="s">
        <v>316</v>
      </c>
      <c r="I186" s="51">
        <v>2238</v>
      </c>
      <c r="J186" s="72" t="s">
        <v>239</v>
      </c>
    </row>
    <row r="187" spans="1:10" x14ac:dyDescent="0.25">
      <c r="A187" s="71" t="s">
        <v>315</v>
      </c>
      <c r="B187" s="51">
        <v>289923</v>
      </c>
      <c r="C187" s="14" t="s">
        <v>39</v>
      </c>
      <c r="D187" s="15">
        <v>397.66</v>
      </c>
      <c r="E187" s="15"/>
      <c r="F187" s="16">
        <f t="shared" si="2"/>
        <v>-218.8799999925713</v>
      </c>
      <c r="G187" s="17" t="s">
        <v>45</v>
      </c>
      <c r="H187" s="18" t="s">
        <v>46</v>
      </c>
      <c r="I187" s="51">
        <v>5233</v>
      </c>
      <c r="J187" s="72" t="s">
        <v>241</v>
      </c>
    </row>
    <row r="188" spans="1:10" x14ac:dyDescent="0.25">
      <c r="A188" s="71" t="s">
        <v>315</v>
      </c>
      <c r="B188" s="51">
        <v>290347</v>
      </c>
      <c r="C188" s="14" t="s">
        <v>39</v>
      </c>
      <c r="D188" s="15">
        <v>142.91</v>
      </c>
      <c r="E188" s="15"/>
      <c r="F188" s="16">
        <f t="shared" si="2"/>
        <v>-361.78999999257132</v>
      </c>
      <c r="G188" s="17" t="s">
        <v>45</v>
      </c>
      <c r="H188" s="18" t="s">
        <v>46</v>
      </c>
      <c r="I188" s="51">
        <v>7168</v>
      </c>
      <c r="J188" s="72" t="s">
        <v>241</v>
      </c>
    </row>
    <row r="189" spans="1:10" x14ac:dyDescent="0.25">
      <c r="A189" s="71" t="s">
        <v>315</v>
      </c>
      <c r="B189" s="51">
        <v>290758</v>
      </c>
      <c r="C189" s="14" t="s">
        <v>39</v>
      </c>
      <c r="D189" s="15">
        <v>99.42</v>
      </c>
      <c r="E189" s="15"/>
      <c r="F189" s="16">
        <f t="shared" si="2"/>
        <v>-461.20999999257134</v>
      </c>
      <c r="G189" s="17" t="s">
        <v>45</v>
      </c>
      <c r="H189" s="18" t="s">
        <v>46</v>
      </c>
      <c r="I189" s="51">
        <v>5239</v>
      </c>
      <c r="J189" s="72" t="s">
        <v>241</v>
      </c>
    </row>
    <row r="190" spans="1:10" x14ac:dyDescent="0.25">
      <c r="A190" s="71" t="s">
        <v>315</v>
      </c>
      <c r="B190" s="51">
        <v>994654</v>
      </c>
      <c r="C190" s="14" t="s">
        <v>118</v>
      </c>
      <c r="D190" s="15">
        <v>5720.86</v>
      </c>
      <c r="E190" s="15"/>
      <c r="F190" s="16">
        <f t="shared" si="2"/>
        <v>-6182.069999992571</v>
      </c>
      <c r="G190" s="17" t="s">
        <v>119</v>
      </c>
      <c r="H190" s="18" t="s">
        <v>120</v>
      </c>
      <c r="I190" s="51">
        <v>15542731</v>
      </c>
      <c r="J190" s="72" t="s">
        <v>271</v>
      </c>
    </row>
    <row r="191" spans="1:10" x14ac:dyDescent="0.25">
      <c r="A191" s="71" t="s">
        <v>315</v>
      </c>
      <c r="B191" s="51">
        <v>1</v>
      </c>
      <c r="C191" s="14" t="s">
        <v>50</v>
      </c>
      <c r="D191" s="15"/>
      <c r="E191" s="15">
        <v>390000</v>
      </c>
      <c r="F191" s="16">
        <f t="shared" si="2"/>
        <v>383817.93000000744</v>
      </c>
      <c r="G191" s="17" t="s">
        <v>51</v>
      </c>
      <c r="H191" s="18"/>
      <c r="I191" s="51"/>
      <c r="J191" s="72"/>
    </row>
    <row r="192" spans="1:10" x14ac:dyDescent="0.25">
      <c r="A192" s="71" t="s">
        <v>315</v>
      </c>
      <c r="B192" s="51">
        <v>130520</v>
      </c>
      <c r="C192" s="14" t="s">
        <v>43</v>
      </c>
      <c r="D192" s="15">
        <v>693</v>
      </c>
      <c r="E192" s="15"/>
      <c r="F192" s="16">
        <f t="shared" si="2"/>
        <v>383124.93000000744</v>
      </c>
      <c r="G192" s="17" t="s">
        <v>125</v>
      </c>
      <c r="H192" s="18" t="s">
        <v>127</v>
      </c>
      <c r="I192" s="51">
        <v>7336981</v>
      </c>
      <c r="J192" s="72" t="s">
        <v>315</v>
      </c>
    </row>
    <row r="193" spans="1:10" x14ac:dyDescent="0.25">
      <c r="A193" s="71" t="s">
        <v>315</v>
      </c>
      <c r="B193" s="51">
        <v>130520</v>
      </c>
      <c r="C193" s="14" t="s">
        <v>43</v>
      </c>
      <c r="D193" s="15">
        <v>693</v>
      </c>
      <c r="E193" s="15"/>
      <c r="F193" s="16">
        <f t="shared" si="2"/>
        <v>382431.93000000744</v>
      </c>
      <c r="G193" s="17" t="s">
        <v>125</v>
      </c>
      <c r="H193" s="18" t="s">
        <v>127</v>
      </c>
      <c r="I193" s="51">
        <v>7336980</v>
      </c>
      <c r="J193" s="72" t="s">
        <v>315</v>
      </c>
    </row>
    <row r="194" spans="1:10" x14ac:dyDescent="0.25">
      <c r="A194" s="71" t="s">
        <v>315</v>
      </c>
      <c r="B194" s="51">
        <v>130384</v>
      </c>
      <c r="C194" s="14" t="s">
        <v>317</v>
      </c>
      <c r="D194" s="15">
        <v>250.5</v>
      </c>
      <c r="E194" s="15"/>
      <c r="F194" s="16">
        <f t="shared" si="2"/>
        <v>382181.43000000744</v>
      </c>
      <c r="G194" s="17" t="s">
        <v>125</v>
      </c>
      <c r="H194" s="18" t="s">
        <v>318</v>
      </c>
      <c r="I194" s="51" t="s">
        <v>319</v>
      </c>
      <c r="J194" s="72" t="s">
        <v>315</v>
      </c>
    </row>
    <row r="195" spans="1:10" x14ac:dyDescent="0.25">
      <c r="A195" s="71" t="s">
        <v>315</v>
      </c>
      <c r="B195" s="51">
        <v>288993</v>
      </c>
      <c r="C195" s="14" t="s">
        <v>39</v>
      </c>
      <c r="D195" s="15">
        <v>350.7</v>
      </c>
      <c r="E195" s="15"/>
      <c r="F195" s="16">
        <f t="shared" si="2"/>
        <v>381830.73000000743</v>
      </c>
      <c r="G195" s="17" t="s">
        <v>125</v>
      </c>
      <c r="H195" s="18" t="s">
        <v>126</v>
      </c>
      <c r="I195" s="51">
        <v>10200266</v>
      </c>
      <c r="J195" s="72" t="s">
        <v>315</v>
      </c>
    </row>
    <row r="196" spans="1:10" x14ac:dyDescent="0.25">
      <c r="A196" s="71" t="s">
        <v>315</v>
      </c>
      <c r="B196" s="51">
        <v>288993</v>
      </c>
      <c r="C196" s="14" t="s">
        <v>39</v>
      </c>
      <c r="D196" s="15">
        <v>250.5</v>
      </c>
      <c r="E196" s="15"/>
      <c r="F196" s="16">
        <f t="shared" si="2"/>
        <v>381580.23000000743</v>
      </c>
      <c r="G196" s="17" t="s">
        <v>125</v>
      </c>
      <c r="H196" s="18" t="s">
        <v>126</v>
      </c>
      <c r="I196" s="51">
        <v>10200192</v>
      </c>
      <c r="J196" s="72" t="s">
        <v>315</v>
      </c>
    </row>
    <row r="197" spans="1:10" x14ac:dyDescent="0.25">
      <c r="A197" s="71" t="s">
        <v>315</v>
      </c>
      <c r="B197" s="51">
        <v>292566</v>
      </c>
      <c r="C197" s="14" t="s">
        <v>39</v>
      </c>
      <c r="D197" s="15">
        <v>121</v>
      </c>
      <c r="E197" s="15"/>
      <c r="F197" s="16">
        <f t="shared" si="2"/>
        <v>381459.23000000743</v>
      </c>
      <c r="G197" s="17" t="s">
        <v>56</v>
      </c>
      <c r="H197" s="18" t="s">
        <v>320</v>
      </c>
      <c r="I197" s="51">
        <v>1604</v>
      </c>
      <c r="J197" s="72" t="s">
        <v>272</v>
      </c>
    </row>
    <row r="198" spans="1:10" x14ac:dyDescent="0.25">
      <c r="A198" s="71" t="s">
        <v>321</v>
      </c>
      <c r="B198" s="51">
        <v>300074</v>
      </c>
      <c r="C198" s="14" t="s">
        <v>109</v>
      </c>
      <c r="D198" s="15">
        <v>1500</v>
      </c>
      <c r="E198" s="15"/>
      <c r="F198" s="16">
        <f t="shared" si="2"/>
        <v>379959.23000000743</v>
      </c>
      <c r="G198" s="17" t="s">
        <v>87</v>
      </c>
      <c r="H198" s="18" t="s">
        <v>322</v>
      </c>
      <c r="I198" s="51">
        <v>22</v>
      </c>
      <c r="J198" s="72" t="s">
        <v>208</v>
      </c>
    </row>
    <row r="199" spans="1:10" x14ac:dyDescent="0.25">
      <c r="A199" s="71" t="s">
        <v>321</v>
      </c>
      <c r="B199" s="51">
        <v>177222</v>
      </c>
      <c r="C199" s="14" t="s">
        <v>39</v>
      </c>
      <c r="D199" s="15">
        <v>994.16</v>
      </c>
      <c r="E199" s="15"/>
      <c r="F199" s="16">
        <f t="shared" si="2"/>
        <v>378965.07000000746</v>
      </c>
      <c r="G199" s="17" t="s">
        <v>45</v>
      </c>
      <c r="H199" s="18" t="s">
        <v>46</v>
      </c>
      <c r="I199" s="51">
        <v>7172</v>
      </c>
      <c r="J199" s="72" t="s">
        <v>212</v>
      </c>
    </row>
    <row r="200" spans="1:10" x14ac:dyDescent="0.25">
      <c r="A200" s="71" t="s">
        <v>321</v>
      </c>
      <c r="B200" s="51">
        <v>178173</v>
      </c>
      <c r="C200" s="14" t="s">
        <v>39</v>
      </c>
      <c r="D200" s="15">
        <v>20</v>
      </c>
      <c r="E200" s="15"/>
      <c r="F200" s="16">
        <f t="shared" si="2"/>
        <v>378945.07000000746</v>
      </c>
      <c r="G200" s="17" t="s">
        <v>41</v>
      </c>
      <c r="H200" s="18" t="s">
        <v>323</v>
      </c>
      <c r="I200" s="51">
        <v>995</v>
      </c>
      <c r="J200" s="72" t="s">
        <v>250</v>
      </c>
    </row>
    <row r="201" spans="1:10" x14ac:dyDescent="0.25">
      <c r="A201" s="71" t="s">
        <v>321</v>
      </c>
      <c r="B201" s="51">
        <v>456031</v>
      </c>
      <c r="C201" s="14" t="s">
        <v>156</v>
      </c>
      <c r="D201" s="15">
        <v>380000</v>
      </c>
      <c r="E201" s="15"/>
      <c r="F201" s="16">
        <f t="shared" si="2"/>
        <v>-1054.9299999925424</v>
      </c>
      <c r="G201" s="17" t="s">
        <v>58</v>
      </c>
      <c r="H201" s="18"/>
      <c r="I201" s="51"/>
      <c r="J201" s="72"/>
    </row>
    <row r="202" spans="1:10" x14ac:dyDescent="0.25">
      <c r="A202" s="71" t="s">
        <v>321</v>
      </c>
      <c r="B202" s="51">
        <v>178334</v>
      </c>
      <c r="C202" s="14" t="s">
        <v>39</v>
      </c>
      <c r="D202" s="15">
        <v>244.9</v>
      </c>
      <c r="E202" s="15"/>
      <c r="F202" s="16">
        <f t="shared" ref="F202:F231" si="3">F201-D202+E202</f>
        <v>-1299.8299999925425</v>
      </c>
      <c r="G202" s="17" t="s">
        <v>41</v>
      </c>
      <c r="H202" s="18" t="s">
        <v>324</v>
      </c>
      <c r="I202" s="51">
        <v>828</v>
      </c>
      <c r="J202" s="72" t="s">
        <v>246</v>
      </c>
    </row>
    <row r="203" spans="1:10" x14ac:dyDescent="0.25">
      <c r="A203" s="71" t="s">
        <v>325</v>
      </c>
      <c r="B203" s="51">
        <v>220635</v>
      </c>
      <c r="C203" s="14" t="s">
        <v>42</v>
      </c>
      <c r="D203" s="15"/>
      <c r="E203" s="15">
        <v>150000</v>
      </c>
      <c r="F203" s="16">
        <f t="shared" si="3"/>
        <v>148700.17000000746</v>
      </c>
      <c r="G203" s="17" t="s">
        <v>28</v>
      </c>
      <c r="H203" s="18"/>
      <c r="I203" s="51"/>
      <c r="J203" s="72"/>
    </row>
    <row r="204" spans="1:10" x14ac:dyDescent="0.25">
      <c r="A204" s="71" t="s">
        <v>325</v>
      </c>
      <c r="B204" s="51">
        <v>204091</v>
      </c>
      <c r="C204" s="14" t="s">
        <v>39</v>
      </c>
      <c r="D204" s="15">
        <v>795.33</v>
      </c>
      <c r="E204" s="15"/>
      <c r="F204" s="16">
        <f t="shared" si="3"/>
        <v>147904.84000000748</v>
      </c>
      <c r="G204" s="17" t="s">
        <v>45</v>
      </c>
      <c r="H204" s="18" t="s">
        <v>46</v>
      </c>
      <c r="I204" s="51">
        <v>7180</v>
      </c>
      <c r="J204" s="72" t="s">
        <v>213</v>
      </c>
    </row>
    <row r="205" spans="1:10" x14ac:dyDescent="0.25">
      <c r="A205" s="71" t="s">
        <v>325</v>
      </c>
      <c r="B205" s="51">
        <v>0</v>
      </c>
      <c r="C205" s="14" t="s">
        <v>238</v>
      </c>
      <c r="D205" s="15">
        <v>7.07</v>
      </c>
      <c r="E205" s="15"/>
      <c r="F205" s="16">
        <f t="shared" si="3"/>
        <v>147897.77000000747</v>
      </c>
      <c r="G205" s="17" t="s">
        <v>137</v>
      </c>
      <c r="H205" s="18"/>
      <c r="I205" s="51"/>
      <c r="J205" s="72"/>
    </row>
    <row r="206" spans="1:10" x14ac:dyDescent="0.25">
      <c r="A206" s="71" t="s">
        <v>325</v>
      </c>
      <c r="B206" s="51">
        <v>204376</v>
      </c>
      <c r="C206" s="14" t="s">
        <v>39</v>
      </c>
      <c r="D206" s="15">
        <v>1050</v>
      </c>
      <c r="E206" s="15"/>
      <c r="F206" s="16">
        <f t="shared" si="3"/>
        <v>146847.77000000747</v>
      </c>
      <c r="G206" s="17" t="s">
        <v>59</v>
      </c>
      <c r="H206" s="18" t="s">
        <v>63</v>
      </c>
      <c r="I206" s="51">
        <v>46614</v>
      </c>
      <c r="J206" s="72" t="s">
        <v>211</v>
      </c>
    </row>
    <row r="207" spans="1:10" x14ac:dyDescent="0.25">
      <c r="A207" s="71" t="s">
        <v>325</v>
      </c>
      <c r="B207" s="51">
        <v>271224</v>
      </c>
      <c r="C207" s="14" t="s">
        <v>163</v>
      </c>
      <c r="D207" s="15">
        <v>960</v>
      </c>
      <c r="E207" s="15"/>
      <c r="F207" s="16">
        <f t="shared" si="3"/>
        <v>145887.77000000747</v>
      </c>
      <c r="G207" s="17" t="s">
        <v>128</v>
      </c>
      <c r="H207" s="18" t="s">
        <v>326</v>
      </c>
      <c r="I207" s="101">
        <v>19116</v>
      </c>
      <c r="J207" s="72" t="s">
        <v>315</v>
      </c>
    </row>
    <row r="208" spans="1:10" x14ac:dyDescent="0.25">
      <c r="A208" s="71" t="s">
        <v>325</v>
      </c>
      <c r="B208" s="51">
        <v>203786</v>
      </c>
      <c r="C208" s="14" t="s">
        <v>39</v>
      </c>
      <c r="D208" s="15">
        <v>666.79</v>
      </c>
      <c r="E208" s="15"/>
      <c r="F208" s="16">
        <f t="shared" si="3"/>
        <v>145220.98000000746</v>
      </c>
      <c r="G208" s="17" t="s">
        <v>41</v>
      </c>
      <c r="H208" s="18" t="s">
        <v>327</v>
      </c>
      <c r="I208" s="51">
        <v>34869</v>
      </c>
      <c r="J208" s="72" t="s">
        <v>213</v>
      </c>
    </row>
    <row r="209" spans="1:10" x14ac:dyDescent="0.25">
      <c r="A209" s="71" t="s">
        <v>255</v>
      </c>
      <c r="B209" s="51">
        <v>381926</v>
      </c>
      <c r="C209" s="14" t="s">
        <v>42</v>
      </c>
      <c r="D209" s="15"/>
      <c r="E209" s="15">
        <v>30000</v>
      </c>
      <c r="F209" s="16">
        <f t="shared" si="3"/>
        <v>175220.98000000746</v>
      </c>
      <c r="G209" s="17" t="s">
        <v>28</v>
      </c>
      <c r="H209" s="18"/>
      <c r="I209" s="51"/>
      <c r="J209" s="72"/>
    </row>
    <row r="210" spans="1:10" x14ac:dyDescent="0.25">
      <c r="A210" s="71" t="s">
        <v>255</v>
      </c>
      <c r="B210" s="51">
        <v>169588</v>
      </c>
      <c r="C210" s="14" t="s">
        <v>43</v>
      </c>
      <c r="D210" s="15">
        <v>133417.89000000001</v>
      </c>
      <c r="E210" s="15"/>
      <c r="F210" s="16">
        <f t="shared" si="3"/>
        <v>41803.090000007447</v>
      </c>
      <c r="G210" s="17" t="s">
        <v>122</v>
      </c>
      <c r="H210" s="18" t="s">
        <v>123</v>
      </c>
      <c r="I210" s="73">
        <v>44652</v>
      </c>
      <c r="J210" s="72" t="s">
        <v>303</v>
      </c>
    </row>
    <row r="211" spans="1:10" x14ac:dyDescent="0.25">
      <c r="A211" s="71" t="s">
        <v>255</v>
      </c>
      <c r="B211" s="51">
        <v>764440</v>
      </c>
      <c r="C211" s="14" t="s">
        <v>39</v>
      </c>
      <c r="D211" s="15">
        <v>677.51</v>
      </c>
      <c r="E211" s="15"/>
      <c r="F211" s="16">
        <f t="shared" si="3"/>
        <v>41125.580000007445</v>
      </c>
      <c r="G211" s="17" t="s">
        <v>41</v>
      </c>
      <c r="H211" s="18" t="s">
        <v>159</v>
      </c>
      <c r="I211" s="51">
        <v>2625524</v>
      </c>
      <c r="J211" s="72" t="s">
        <v>212</v>
      </c>
    </row>
    <row r="212" spans="1:10" x14ac:dyDescent="0.25">
      <c r="A212" s="71" t="s">
        <v>255</v>
      </c>
      <c r="B212" s="51">
        <v>765519</v>
      </c>
      <c r="C212" s="14" t="s">
        <v>39</v>
      </c>
      <c r="D212" s="15">
        <v>1353.16</v>
      </c>
      <c r="E212" s="15"/>
      <c r="F212" s="16">
        <f t="shared" si="3"/>
        <v>39772.420000007442</v>
      </c>
      <c r="G212" s="17" t="s">
        <v>41</v>
      </c>
      <c r="H212" s="18" t="s">
        <v>47</v>
      </c>
      <c r="I212" s="51">
        <v>139056</v>
      </c>
      <c r="J212" s="72" t="s">
        <v>213</v>
      </c>
    </row>
    <row r="213" spans="1:10" x14ac:dyDescent="0.25">
      <c r="A213" s="71" t="s">
        <v>255</v>
      </c>
      <c r="B213" s="51">
        <v>767959</v>
      </c>
      <c r="C213" s="14" t="s">
        <v>39</v>
      </c>
      <c r="D213" s="15">
        <v>894.74</v>
      </c>
      <c r="E213" s="15"/>
      <c r="F213" s="16">
        <f t="shared" si="3"/>
        <v>38877.680000007444</v>
      </c>
      <c r="G213" s="17" t="s">
        <v>45</v>
      </c>
      <c r="H213" s="18" t="s">
        <v>46</v>
      </c>
      <c r="I213" s="51">
        <v>5253</v>
      </c>
      <c r="J213" s="72" t="s">
        <v>328</v>
      </c>
    </row>
    <row r="214" spans="1:10" x14ac:dyDescent="0.25">
      <c r="A214" s="71" t="s">
        <v>255</v>
      </c>
      <c r="B214" s="51">
        <v>769637</v>
      </c>
      <c r="C214" s="14" t="s">
        <v>39</v>
      </c>
      <c r="D214" s="15">
        <v>695.91</v>
      </c>
      <c r="E214" s="15"/>
      <c r="F214" s="16">
        <f t="shared" si="3"/>
        <v>38181.77000000744</v>
      </c>
      <c r="G214" s="17" t="s">
        <v>45</v>
      </c>
      <c r="H214" s="18" t="s">
        <v>46</v>
      </c>
      <c r="I214" s="51">
        <v>298492</v>
      </c>
      <c r="J214" s="72" t="s">
        <v>262</v>
      </c>
    </row>
    <row r="215" spans="1:10" x14ac:dyDescent="0.25">
      <c r="A215" s="71" t="s">
        <v>255</v>
      </c>
      <c r="B215" s="51">
        <v>766458</v>
      </c>
      <c r="C215" s="14" t="s">
        <v>39</v>
      </c>
      <c r="D215" s="15">
        <v>445.92</v>
      </c>
      <c r="E215" s="15"/>
      <c r="F215" s="16">
        <f t="shared" si="3"/>
        <v>37735.850000007442</v>
      </c>
      <c r="G215" s="17" t="s">
        <v>41</v>
      </c>
      <c r="H215" s="18" t="s">
        <v>329</v>
      </c>
      <c r="I215" s="51">
        <v>201402</v>
      </c>
      <c r="J215" s="72" t="s">
        <v>213</v>
      </c>
    </row>
    <row r="216" spans="1:10" x14ac:dyDescent="0.25">
      <c r="A216" s="71" t="s">
        <v>255</v>
      </c>
      <c r="B216" s="51">
        <v>767017</v>
      </c>
      <c r="C216" s="14" t="s">
        <v>39</v>
      </c>
      <c r="D216" s="15">
        <v>1066</v>
      </c>
      <c r="E216" s="15"/>
      <c r="F216" s="16">
        <f t="shared" si="3"/>
        <v>36669.850000007442</v>
      </c>
      <c r="G216" s="17" t="s">
        <v>41</v>
      </c>
      <c r="H216" s="18" t="s">
        <v>116</v>
      </c>
      <c r="I216" s="51">
        <v>132120</v>
      </c>
      <c r="J216" s="72" t="s">
        <v>262</v>
      </c>
    </row>
    <row r="217" spans="1:10" x14ac:dyDescent="0.25">
      <c r="A217" s="71" t="s">
        <v>255</v>
      </c>
      <c r="B217" s="51">
        <v>765973</v>
      </c>
      <c r="C217" s="14" t="s">
        <v>39</v>
      </c>
      <c r="D217" s="15">
        <v>965.09</v>
      </c>
      <c r="E217" s="15"/>
      <c r="F217" s="16">
        <f t="shared" si="3"/>
        <v>35704.760000007445</v>
      </c>
      <c r="G217" s="17" t="s">
        <v>41</v>
      </c>
      <c r="H217" s="18" t="s">
        <v>330</v>
      </c>
      <c r="I217" s="51">
        <v>344333</v>
      </c>
      <c r="J217" s="72" t="s">
        <v>213</v>
      </c>
    </row>
    <row r="218" spans="1:10" x14ac:dyDescent="0.25">
      <c r="A218" s="71" t="s">
        <v>255</v>
      </c>
      <c r="B218" s="51">
        <v>763535</v>
      </c>
      <c r="C218" s="14" t="s">
        <v>39</v>
      </c>
      <c r="D218" s="15">
        <v>1716.51</v>
      </c>
      <c r="E218" s="15"/>
      <c r="F218" s="16">
        <f t="shared" si="3"/>
        <v>33988.250000007443</v>
      </c>
      <c r="G218" s="17" t="s">
        <v>41</v>
      </c>
      <c r="H218" s="18" t="s">
        <v>53</v>
      </c>
      <c r="I218" s="51">
        <v>3266702</v>
      </c>
      <c r="J218" s="72" t="s">
        <v>303</v>
      </c>
    </row>
    <row r="219" spans="1:10" x14ac:dyDescent="0.25">
      <c r="A219" s="71" t="s">
        <v>255</v>
      </c>
      <c r="B219" s="51">
        <v>771266</v>
      </c>
      <c r="C219" s="14" t="s">
        <v>39</v>
      </c>
      <c r="D219" s="15">
        <v>1806.13</v>
      </c>
      <c r="E219" s="15"/>
      <c r="F219" s="16">
        <f t="shared" si="3"/>
        <v>32182.120000007442</v>
      </c>
      <c r="G219" s="17" t="s">
        <v>140</v>
      </c>
      <c r="H219" s="18" t="s">
        <v>269</v>
      </c>
      <c r="I219" s="51">
        <v>5693</v>
      </c>
      <c r="J219" s="72" t="s">
        <v>272</v>
      </c>
    </row>
    <row r="220" spans="1:10" x14ac:dyDescent="0.25">
      <c r="A220" s="71" t="s">
        <v>255</v>
      </c>
      <c r="B220" s="51">
        <v>767474</v>
      </c>
      <c r="C220" s="14" t="s">
        <v>39</v>
      </c>
      <c r="D220" s="15">
        <v>1563.45</v>
      </c>
      <c r="E220" s="15"/>
      <c r="F220" s="16">
        <f t="shared" si="3"/>
        <v>30618.670000007442</v>
      </c>
      <c r="G220" s="17" t="s">
        <v>124</v>
      </c>
      <c r="H220" s="18" t="s">
        <v>263</v>
      </c>
      <c r="I220" s="51">
        <v>2815142</v>
      </c>
      <c r="J220" s="72" t="s">
        <v>271</v>
      </c>
    </row>
    <row r="221" spans="1:10" x14ac:dyDescent="0.25">
      <c r="A221" s="71" t="s">
        <v>255</v>
      </c>
      <c r="B221" s="51">
        <v>767474</v>
      </c>
      <c r="C221" s="14" t="s">
        <v>39</v>
      </c>
      <c r="D221" s="15">
        <v>2925.81</v>
      </c>
      <c r="E221" s="15"/>
      <c r="F221" s="16">
        <f t="shared" si="3"/>
        <v>27692.86000000744</v>
      </c>
      <c r="G221" s="17" t="s">
        <v>124</v>
      </c>
      <c r="H221" s="18" t="s">
        <v>263</v>
      </c>
      <c r="I221" s="51">
        <v>299825</v>
      </c>
      <c r="J221" s="72" t="s">
        <v>271</v>
      </c>
    </row>
    <row r="222" spans="1:10" x14ac:dyDescent="0.25">
      <c r="A222" s="71" t="s">
        <v>255</v>
      </c>
      <c r="B222" s="51">
        <v>770559</v>
      </c>
      <c r="C222" s="14" t="s">
        <v>39</v>
      </c>
      <c r="D222" s="15">
        <v>82.68</v>
      </c>
      <c r="E222" s="15"/>
      <c r="F222" s="16">
        <f t="shared" si="3"/>
        <v>27610.18000000744</v>
      </c>
      <c r="G222" s="17" t="s">
        <v>73</v>
      </c>
      <c r="H222" s="18" t="s">
        <v>195</v>
      </c>
      <c r="I222" s="51">
        <v>2809905</v>
      </c>
      <c r="J222" s="72" t="s">
        <v>299</v>
      </c>
    </row>
    <row r="223" spans="1:10" x14ac:dyDescent="0.25">
      <c r="A223" s="71" t="s">
        <v>255</v>
      </c>
      <c r="B223" s="51">
        <v>765072</v>
      </c>
      <c r="C223" s="14" t="s">
        <v>39</v>
      </c>
      <c r="D223" s="15">
        <v>3045.09</v>
      </c>
      <c r="E223" s="15"/>
      <c r="F223" s="16">
        <f t="shared" si="3"/>
        <v>24565.09000000744</v>
      </c>
      <c r="G223" s="17" t="s">
        <v>41</v>
      </c>
      <c r="H223" s="18" t="s">
        <v>72</v>
      </c>
      <c r="I223" s="51">
        <v>246005</v>
      </c>
      <c r="J223" s="72" t="s">
        <v>213</v>
      </c>
    </row>
    <row r="224" spans="1:10" x14ac:dyDescent="0.25">
      <c r="A224" s="71" t="s">
        <v>258</v>
      </c>
      <c r="B224" s="51">
        <v>300073</v>
      </c>
      <c r="C224" s="14" t="s">
        <v>109</v>
      </c>
      <c r="D224" s="15">
        <v>4849.97</v>
      </c>
      <c r="E224" s="15"/>
      <c r="F224" s="16">
        <f t="shared" si="3"/>
        <v>19715.120000007439</v>
      </c>
      <c r="G224" s="17" t="s">
        <v>49</v>
      </c>
      <c r="H224" s="18" t="s">
        <v>111</v>
      </c>
      <c r="I224" s="51">
        <v>44</v>
      </c>
      <c r="J224" s="72" t="s">
        <v>246</v>
      </c>
    </row>
    <row r="225" spans="1:10" x14ac:dyDescent="0.25">
      <c r="A225" s="71" t="s">
        <v>258</v>
      </c>
      <c r="B225" s="51">
        <v>500371</v>
      </c>
      <c r="C225" s="14" t="s">
        <v>39</v>
      </c>
      <c r="D225" s="15">
        <v>1700</v>
      </c>
      <c r="E225" s="15"/>
      <c r="F225" s="16">
        <f t="shared" si="3"/>
        <v>18015.120000007439</v>
      </c>
      <c r="G225" s="17" t="s">
        <v>48</v>
      </c>
      <c r="H225" s="18" t="s">
        <v>288</v>
      </c>
      <c r="I225" s="51">
        <v>2190</v>
      </c>
      <c r="J225" s="72" t="s">
        <v>262</v>
      </c>
    </row>
    <row r="226" spans="1:10" x14ac:dyDescent="0.25">
      <c r="A226" s="71" t="s">
        <v>258</v>
      </c>
      <c r="B226" s="51">
        <v>311613</v>
      </c>
      <c r="C226" s="14" t="s">
        <v>16</v>
      </c>
      <c r="D226" s="15"/>
      <c r="E226" s="15">
        <v>38750</v>
      </c>
      <c r="F226" s="16">
        <f t="shared" si="3"/>
        <v>56765.120000007439</v>
      </c>
      <c r="G226" s="17" t="s">
        <v>331</v>
      </c>
      <c r="H226" s="18"/>
      <c r="I226" s="51"/>
      <c r="J226" s="72"/>
    </row>
    <row r="227" spans="1:10" x14ac:dyDescent="0.25">
      <c r="A227" s="71" t="s">
        <v>258</v>
      </c>
      <c r="B227" s="51">
        <v>878660</v>
      </c>
      <c r="C227" s="14" t="s">
        <v>264</v>
      </c>
      <c r="D227" s="15">
        <v>290.18</v>
      </c>
      <c r="E227" s="15"/>
      <c r="F227" s="16">
        <f t="shared" si="3"/>
        <v>56474.940000007438</v>
      </c>
      <c r="G227" s="17" t="s">
        <v>64</v>
      </c>
      <c r="H227" s="18" t="s">
        <v>265</v>
      </c>
      <c r="I227" s="51" t="s">
        <v>266</v>
      </c>
      <c r="J227" s="72" t="s">
        <v>240</v>
      </c>
    </row>
    <row r="228" spans="1:10" x14ac:dyDescent="0.25">
      <c r="A228" s="71" t="s">
        <v>258</v>
      </c>
      <c r="B228" s="51">
        <v>878502</v>
      </c>
      <c r="C228" s="14" t="s">
        <v>264</v>
      </c>
      <c r="D228" s="15">
        <v>1353.3</v>
      </c>
      <c r="E228" s="15"/>
      <c r="F228" s="16">
        <f t="shared" si="3"/>
        <v>55121.640000007435</v>
      </c>
      <c r="G228" s="17" t="s">
        <v>64</v>
      </c>
      <c r="H228" s="18" t="s">
        <v>265</v>
      </c>
      <c r="I228" s="51">
        <v>8968730</v>
      </c>
      <c r="J228" s="72" t="s">
        <v>289</v>
      </c>
    </row>
    <row r="229" spans="1:10" x14ac:dyDescent="0.25">
      <c r="A229" s="71" t="s">
        <v>258</v>
      </c>
      <c r="B229" s="51">
        <v>501724</v>
      </c>
      <c r="C229" s="14" t="s">
        <v>39</v>
      </c>
      <c r="D229" s="15">
        <v>604.27</v>
      </c>
      <c r="E229" s="15"/>
      <c r="F229" s="16">
        <f t="shared" si="3"/>
        <v>54517.370000007439</v>
      </c>
      <c r="G229" s="17" t="s">
        <v>41</v>
      </c>
      <c r="H229" s="18" t="s">
        <v>332</v>
      </c>
      <c r="I229" s="51">
        <v>124875</v>
      </c>
      <c r="J229" s="72" t="s">
        <v>262</v>
      </c>
    </row>
    <row r="230" spans="1:10" x14ac:dyDescent="0.25">
      <c r="A230" s="71" t="s">
        <v>258</v>
      </c>
      <c r="B230" s="51">
        <v>502064</v>
      </c>
      <c r="C230" s="14" t="s">
        <v>39</v>
      </c>
      <c r="D230" s="15">
        <v>1113.72</v>
      </c>
      <c r="E230" s="15"/>
      <c r="F230" s="16">
        <f t="shared" si="3"/>
        <v>53403.650000007437</v>
      </c>
      <c r="G230" s="17" t="s">
        <v>41</v>
      </c>
      <c r="H230" s="18" t="s">
        <v>201</v>
      </c>
      <c r="I230" s="51">
        <v>228301</v>
      </c>
      <c r="J230" s="72" t="s">
        <v>268</v>
      </c>
    </row>
    <row r="231" spans="1:10" x14ac:dyDescent="0.25">
      <c r="A231" s="71" t="s">
        <v>258</v>
      </c>
      <c r="B231" s="51">
        <v>500796</v>
      </c>
      <c r="C231" s="14" t="s">
        <v>39</v>
      </c>
      <c r="D231" s="15">
        <v>1093.58</v>
      </c>
      <c r="E231" s="15"/>
      <c r="F231" s="16">
        <f t="shared" si="3"/>
        <v>52310.070000007436</v>
      </c>
      <c r="G231" s="17" t="s">
        <v>45</v>
      </c>
      <c r="H231" s="18" t="s">
        <v>46</v>
      </c>
      <c r="I231" s="51">
        <v>5259</v>
      </c>
      <c r="J231" s="72" t="s">
        <v>268</v>
      </c>
    </row>
    <row r="232" spans="1:10" x14ac:dyDescent="0.25">
      <c r="A232" s="13"/>
      <c r="B232" s="14"/>
      <c r="C232" s="14"/>
      <c r="D232" s="15"/>
      <c r="E232" s="15"/>
      <c r="F232" s="16"/>
      <c r="G232" s="17"/>
      <c r="H232" s="18"/>
      <c r="I232" s="51"/>
      <c r="J232" s="19"/>
    </row>
    <row r="233" spans="1:10" ht="15.75" thickBot="1" x14ac:dyDescent="0.3">
      <c r="A233" s="96" t="s">
        <v>21</v>
      </c>
      <c r="B233" s="97"/>
      <c r="C233" s="20"/>
      <c r="D233" s="21">
        <f>SUM(D10:D232)</f>
        <v>1951909.6799999995</v>
      </c>
      <c r="E233" s="21">
        <f>SUM(E10:E232)</f>
        <v>2000922.3</v>
      </c>
      <c r="F233" s="22">
        <f>F9-D233+E233</f>
        <v>52310.070000007981</v>
      </c>
      <c r="G233" s="23"/>
      <c r="H233" s="24"/>
      <c r="I233" s="52"/>
      <c r="J233" s="25"/>
    </row>
    <row r="234" spans="1:10" x14ac:dyDescent="0.25">
      <c r="A234" s="26" t="s">
        <v>22</v>
      </c>
      <c r="B234" s="3"/>
      <c r="C234" s="3"/>
      <c r="D234" s="4"/>
      <c r="E234" s="3"/>
      <c r="F234" s="3"/>
      <c r="G234" s="3"/>
      <c r="H234" s="3"/>
      <c r="I234" s="50"/>
      <c r="J234" s="5"/>
    </row>
    <row r="235" spans="1:10" x14ac:dyDescent="0.25">
      <c r="A235" s="26"/>
      <c r="B235" s="3"/>
      <c r="C235" s="3"/>
      <c r="D235" s="4"/>
      <c r="E235" s="3"/>
      <c r="F235" s="3"/>
      <c r="G235" s="3"/>
      <c r="H235" s="3"/>
      <c r="I235" s="50"/>
      <c r="J235" s="5"/>
    </row>
    <row r="236" spans="1:10" x14ac:dyDescent="0.25">
      <c r="A236" s="26"/>
      <c r="B236" s="3"/>
      <c r="C236" s="3"/>
      <c r="D236" s="4"/>
      <c r="E236" s="3"/>
      <c r="F236" s="3"/>
      <c r="G236" s="3"/>
      <c r="H236" s="3"/>
      <c r="I236" s="50"/>
      <c r="J236" s="5"/>
    </row>
    <row r="237" spans="1:10" ht="39" customHeight="1" x14ac:dyDescent="0.25"/>
    <row r="238" spans="1:10" ht="25.5" x14ac:dyDescent="0.25">
      <c r="C238" s="93" t="s">
        <v>0</v>
      </c>
      <c r="D238" s="93"/>
      <c r="E238" s="93"/>
      <c r="F238" s="93"/>
      <c r="G238" s="93"/>
      <c r="H238" s="93"/>
      <c r="I238" s="93"/>
      <c r="J238" s="93"/>
    </row>
    <row r="240" spans="1:10" ht="18.75" x14ac:dyDescent="0.3">
      <c r="A240" s="94" t="s">
        <v>333</v>
      </c>
      <c r="B240" s="94"/>
      <c r="C240" s="94"/>
      <c r="D240" s="94"/>
      <c r="E240" s="94"/>
      <c r="F240" s="94"/>
      <c r="G240" s="94"/>
      <c r="H240" s="94"/>
      <c r="I240" s="94"/>
      <c r="J240" s="94"/>
    </row>
    <row r="241" spans="1:10" x14ac:dyDescent="0.25">
      <c r="A241" s="3"/>
      <c r="B241" s="3"/>
      <c r="C241" s="3"/>
      <c r="D241" s="4"/>
      <c r="E241" s="3"/>
      <c r="F241" s="3"/>
      <c r="G241" s="3"/>
      <c r="H241" s="3"/>
      <c r="I241" s="50"/>
      <c r="J241" s="5"/>
    </row>
    <row r="242" spans="1:10" x14ac:dyDescent="0.25">
      <c r="A242" s="98" t="s">
        <v>23</v>
      </c>
      <c r="B242" s="99"/>
      <c r="C242" s="99"/>
      <c r="D242" s="99"/>
      <c r="E242" s="100"/>
      <c r="F242" s="3"/>
      <c r="G242" s="88" t="s">
        <v>24</v>
      </c>
      <c r="H242" s="88"/>
      <c r="I242" s="88"/>
      <c r="J242" s="5"/>
    </row>
    <row r="243" spans="1:10" x14ac:dyDescent="0.25">
      <c r="A243" s="27" t="s">
        <v>119</v>
      </c>
      <c r="B243" s="77"/>
      <c r="C243" s="77"/>
      <c r="D243" s="28"/>
      <c r="E243" s="29">
        <f t="shared" ref="E243:E298" si="4">SUMIF($G$8:$G$232,A243,$D$8:$D$232)</f>
        <v>5720.86</v>
      </c>
      <c r="F243" s="3"/>
      <c r="G243" s="70" t="s">
        <v>28</v>
      </c>
      <c r="H243" s="77"/>
      <c r="I243" s="53">
        <f>SUMIF($G$8:$G$232,G243,$E$8:$E$232)</f>
        <v>900000</v>
      </c>
      <c r="J243" s="5"/>
    </row>
    <row r="244" spans="1:10" x14ac:dyDescent="0.25">
      <c r="A244" s="27" t="s">
        <v>73</v>
      </c>
      <c r="B244" s="77"/>
      <c r="C244" s="77"/>
      <c r="D244" s="28"/>
      <c r="E244" s="29">
        <f t="shared" si="4"/>
        <v>1319.2</v>
      </c>
      <c r="F244" s="3"/>
      <c r="G244" s="70" t="s">
        <v>51</v>
      </c>
      <c r="H244" s="77"/>
      <c r="I244" s="54">
        <f>SUMIF($G$8:$G$232,G244,$E$8:$E$232)</f>
        <v>1060000</v>
      </c>
      <c r="J244" s="5"/>
    </row>
    <row r="245" spans="1:10" x14ac:dyDescent="0.25">
      <c r="A245" s="27" t="s">
        <v>128</v>
      </c>
      <c r="B245" s="77"/>
      <c r="C245" s="77"/>
      <c r="D245" s="28"/>
      <c r="E245" s="29">
        <f t="shared" si="4"/>
        <v>3963</v>
      </c>
      <c r="F245" s="3"/>
      <c r="G245" s="27" t="s">
        <v>20</v>
      </c>
      <c r="H245" s="77"/>
      <c r="I245" s="54">
        <f>SUMIF($G$8:$G$232,G245,$E$8:$E$232)</f>
        <v>2172.3000000000002</v>
      </c>
      <c r="J245" s="5"/>
    </row>
    <row r="246" spans="1:10" x14ac:dyDescent="0.25">
      <c r="A246" s="27" t="s">
        <v>58</v>
      </c>
      <c r="B246" s="77"/>
      <c r="C246" s="77"/>
      <c r="D246" s="28"/>
      <c r="E246" s="29">
        <f t="shared" si="4"/>
        <v>980000</v>
      </c>
      <c r="F246" s="3"/>
      <c r="G246" s="27" t="s">
        <v>331</v>
      </c>
      <c r="H246" s="3"/>
      <c r="I246" s="54">
        <f>SUMIF($G$8:$G$232,G246,$E$8:$E$232)</f>
        <v>38750</v>
      </c>
      <c r="J246" s="5"/>
    </row>
    <row r="247" spans="1:10" x14ac:dyDescent="0.25">
      <c r="A247" s="27" t="s">
        <v>122</v>
      </c>
      <c r="D247" s="28"/>
      <c r="E247" s="29">
        <f t="shared" si="4"/>
        <v>268049.7</v>
      </c>
      <c r="F247" s="3"/>
      <c r="G247" s="27"/>
      <c r="H247" s="3"/>
      <c r="I247" s="54">
        <f>SUMIF($G$8:$G$232,G247,$E$8:$E$232)</f>
        <v>0</v>
      </c>
      <c r="J247" s="5"/>
    </row>
    <row r="248" spans="1:10" x14ac:dyDescent="0.25">
      <c r="A248" s="27" t="s">
        <v>129</v>
      </c>
      <c r="B248" s="77"/>
      <c r="C248" s="77"/>
      <c r="D248" s="28"/>
      <c r="E248" s="29">
        <f t="shared" si="4"/>
        <v>0</v>
      </c>
      <c r="F248" s="3"/>
      <c r="G248" s="32" t="s">
        <v>31</v>
      </c>
      <c r="H248" s="78"/>
      <c r="I248" s="55">
        <f>SUM(I243:I247)</f>
        <v>2000922.3</v>
      </c>
      <c r="J248" s="81">
        <f>E233-I248</f>
        <v>0</v>
      </c>
    </row>
    <row r="249" spans="1:10" x14ac:dyDescent="0.25">
      <c r="A249" s="27" t="s">
        <v>125</v>
      </c>
      <c r="B249" s="77"/>
      <c r="C249" s="77"/>
      <c r="D249" s="28"/>
      <c r="E249" s="29">
        <f t="shared" si="4"/>
        <v>2237.6999999999998</v>
      </c>
      <c r="F249" s="3"/>
      <c r="G249" s="79"/>
      <c r="H249" s="80"/>
      <c r="I249" s="56"/>
      <c r="J249" s="5"/>
    </row>
    <row r="250" spans="1:10" x14ac:dyDescent="0.25">
      <c r="A250" s="27" t="s">
        <v>107</v>
      </c>
      <c r="B250" s="77"/>
      <c r="C250" s="77"/>
      <c r="D250" s="28"/>
      <c r="E250" s="29">
        <f t="shared" si="4"/>
        <v>4370.54</v>
      </c>
      <c r="F250" s="3"/>
      <c r="G250" s="35" t="s">
        <v>33</v>
      </c>
      <c r="H250" s="36"/>
      <c r="I250" s="57"/>
    </row>
    <row r="251" spans="1:10" x14ac:dyDescent="0.25">
      <c r="A251" s="27" t="s">
        <v>130</v>
      </c>
      <c r="B251" s="77"/>
      <c r="C251" s="77"/>
      <c r="D251" s="28"/>
      <c r="E251" s="29">
        <f t="shared" si="4"/>
        <v>0</v>
      </c>
      <c r="F251" s="3"/>
      <c r="G251" s="70" t="s">
        <v>34</v>
      </c>
      <c r="H251" s="77"/>
      <c r="I251" s="54">
        <f>'[1]CEF Abril 2022 - 901922'!I278</f>
        <v>219061.29999999964</v>
      </c>
    </row>
    <row r="252" spans="1:10" x14ac:dyDescent="0.25">
      <c r="A252" s="27" t="s">
        <v>131</v>
      </c>
      <c r="B252" s="77"/>
      <c r="C252" s="77"/>
      <c r="D252" s="28"/>
      <c r="E252" s="29">
        <f t="shared" si="4"/>
        <v>0</v>
      </c>
      <c r="F252" s="3"/>
      <c r="G252" s="27" t="s">
        <v>58</v>
      </c>
      <c r="H252" s="77"/>
      <c r="I252" s="54">
        <f>SUMIF($G$8:$G$232,G252,$D$8:$D$232)</f>
        <v>980000</v>
      </c>
    </row>
    <row r="253" spans="1:10" x14ac:dyDescent="0.25">
      <c r="A253" s="27" t="s">
        <v>66</v>
      </c>
      <c r="B253" s="77"/>
      <c r="C253" s="77"/>
      <c r="D253" s="28"/>
      <c r="E253" s="29">
        <f t="shared" si="4"/>
        <v>0</v>
      </c>
      <c r="F253" s="3"/>
      <c r="G253" s="89" t="s">
        <v>28</v>
      </c>
      <c r="H253" s="90"/>
      <c r="I253" s="54">
        <f>-SUMIF($G$8:$G$232,G253,$E$8:$E$232)</f>
        <v>-900000</v>
      </c>
    </row>
    <row r="254" spans="1:10" x14ac:dyDescent="0.25">
      <c r="A254" s="70" t="s">
        <v>67</v>
      </c>
      <c r="B254" s="77"/>
      <c r="C254" s="77"/>
      <c r="D254" s="28"/>
      <c r="E254" s="29">
        <f t="shared" si="4"/>
        <v>1166.5999999999999</v>
      </c>
      <c r="F254" s="3"/>
      <c r="G254" s="70" t="s">
        <v>154</v>
      </c>
      <c r="H254" s="77"/>
      <c r="I254" s="54">
        <v>2519.6999999999998</v>
      </c>
    </row>
    <row r="255" spans="1:10" x14ac:dyDescent="0.25">
      <c r="A255" s="27" t="s">
        <v>27</v>
      </c>
      <c r="B255" s="77"/>
      <c r="C255" s="77"/>
      <c r="D255" s="28"/>
      <c r="E255" s="29">
        <f t="shared" si="4"/>
        <v>0</v>
      </c>
      <c r="F255" s="3"/>
      <c r="G255" s="38"/>
      <c r="H255" s="39"/>
      <c r="I255" s="54"/>
    </row>
    <row r="256" spans="1:10" x14ac:dyDescent="0.25">
      <c r="A256" s="27" t="s">
        <v>132</v>
      </c>
      <c r="B256" s="77"/>
      <c r="C256" s="77"/>
      <c r="D256" s="28"/>
      <c r="E256" s="29">
        <f t="shared" si="4"/>
        <v>0</v>
      </c>
      <c r="F256" s="3"/>
      <c r="G256" s="40" t="s">
        <v>36</v>
      </c>
      <c r="H256" s="39"/>
      <c r="I256" s="58">
        <f>SUM(I251:I255)</f>
        <v>301580.99999999959</v>
      </c>
    </row>
    <row r="257" spans="1:10" x14ac:dyDescent="0.25">
      <c r="A257" s="27" t="s">
        <v>117</v>
      </c>
      <c r="B257" s="77"/>
      <c r="C257" s="77"/>
      <c r="D257" s="28"/>
      <c r="E257" s="29">
        <f t="shared" si="4"/>
        <v>327.10000000000002</v>
      </c>
      <c r="F257" s="3"/>
      <c r="G257" s="42"/>
      <c r="I257" s="59"/>
      <c r="J257" s="5"/>
    </row>
    <row r="258" spans="1:10" x14ac:dyDescent="0.25">
      <c r="A258" s="27" t="s">
        <v>81</v>
      </c>
      <c r="B258" s="77"/>
      <c r="C258" s="77"/>
      <c r="D258" s="28"/>
      <c r="E258" s="29">
        <f t="shared" si="4"/>
        <v>543</v>
      </c>
      <c r="F258" s="3"/>
      <c r="G258" s="82" t="s">
        <v>133</v>
      </c>
      <c r="H258" s="83"/>
      <c r="I258" s="60"/>
      <c r="J258" s="5"/>
    </row>
    <row r="259" spans="1:10" x14ac:dyDescent="0.25">
      <c r="A259" s="27" t="s">
        <v>134</v>
      </c>
      <c r="B259" s="77"/>
      <c r="C259" s="77"/>
      <c r="D259" s="28"/>
      <c r="E259" s="29">
        <f t="shared" si="4"/>
        <v>0</v>
      </c>
      <c r="F259" s="3"/>
      <c r="G259" s="84" t="s">
        <v>34</v>
      </c>
      <c r="H259" s="85"/>
      <c r="I259" s="53">
        <v>0</v>
      </c>
      <c r="J259" s="5"/>
    </row>
    <row r="260" spans="1:10" x14ac:dyDescent="0.25">
      <c r="A260" s="27" t="s">
        <v>78</v>
      </c>
      <c r="B260" s="77"/>
      <c r="C260" s="77"/>
      <c r="D260" s="28"/>
      <c r="E260" s="29">
        <f t="shared" si="4"/>
        <v>46887.42</v>
      </c>
      <c r="F260" s="3"/>
      <c r="G260" s="27" t="s">
        <v>135</v>
      </c>
      <c r="H260" s="77"/>
      <c r="I260" s="54">
        <f>SUMIF($G$8:$G$232,G260,$E$8:$E$232)</f>
        <v>0</v>
      </c>
      <c r="J260" s="5"/>
    </row>
    <row r="261" spans="1:10" x14ac:dyDescent="0.25">
      <c r="A261" s="27" t="s">
        <v>165</v>
      </c>
      <c r="B261" s="77"/>
      <c r="C261" s="77"/>
      <c r="D261" s="28"/>
      <c r="E261" s="29">
        <f t="shared" si="4"/>
        <v>0</v>
      </c>
      <c r="F261" s="3"/>
      <c r="G261" s="70" t="s">
        <v>136</v>
      </c>
      <c r="H261" s="77"/>
      <c r="I261" s="54">
        <f>-SUMIF($G$8:$G$232,G261,$D$8:$D$232)</f>
        <v>0</v>
      </c>
      <c r="J261" s="5"/>
    </row>
    <row r="262" spans="1:10" x14ac:dyDescent="0.25">
      <c r="A262" s="27" t="s">
        <v>29</v>
      </c>
      <c r="B262" s="77"/>
      <c r="C262" s="77"/>
      <c r="D262" s="28"/>
      <c r="E262" s="29">
        <f t="shared" si="4"/>
        <v>51616.970000000008</v>
      </c>
      <c r="F262" s="3"/>
      <c r="G262" s="70"/>
      <c r="H262" s="39"/>
      <c r="I262" s="61"/>
      <c r="J262" s="5"/>
    </row>
    <row r="263" spans="1:10" x14ac:dyDescent="0.25">
      <c r="A263" s="27" t="s">
        <v>137</v>
      </c>
      <c r="B263" s="77"/>
      <c r="C263" s="77"/>
      <c r="D263" s="28"/>
      <c r="E263" s="29">
        <f t="shared" si="4"/>
        <v>7.07</v>
      </c>
      <c r="F263" s="3"/>
      <c r="G263" s="32" t="s">
        <v>138</v>
      </c>
      <c r="H263" s="39"/>
      <c r="I263" s="55">
        <f>SUM(I259:I262)</f>
        <v>0</v>
      </c>
      <c r="J263" s="5"/>
    </row>
    <row r="264" spans="1:10" x14ac:dyDescent="0.25">
      <c r="A264" s="70" t="s">
        <v>56</v>
      </c>
      <c r="B264" s="77"/>
      <c r="C264" s="77"/>
      <c r="D264" s="28"/>
      <c r="E264" s="29">
        <f t="shared" si="4"/>
        <v>371</v>
      </c>
      <c r="F264" s="3"/>
      <c r="G264" s="42"/>
      <c r="I264" s="59"/>
      <c r="J264" s="5"/>
    </row>
    <row r="265" spans="1:10" x14ac:dyDescent="0.25">
      <c r="A265" s="27" t="s">
        <v>64</v>
      </c>
      <c r="B265" s="77"/>
      <c r="C265" s="77"/>
      <c r="D265" s="28"/>
      <c r="E265" s="29">
        <f t="shared" si="4"/>
        <v>1933.6599999999999</v>
      </c>
      <c r="F265" s="3"/>
      <c r="G265" s="35" t="s">
        <v>139</v>
      </c>
      <c r="H265" s="36"/>
      <c r="I265" s="57"/>
      <c r="J265" s="5"/>
    </row>
    <row r="266" spans="1:10" x14ac:dyDescent="0.25">
      <c r="A266" s="27" t="s">
        <v>103</v>
      </c>
      <c r="B266" s="77"/>
      <c r="C266" s="77"/>
      <c r="D266" s="28"/>
      <c r="E266" s="29">
        <f t="shared" si="4"/>
        <v>31667.31</v>
      </c>
      <c r="F266" s="3"/>
      <c r="G266" s="70" t="s">
        <v>34</v>
      </c>
      <c r="H266" s="77"/>
      <c r="I266" s="62">
        <f>'[1]CEF Abril 2022 - 901922'!I292</f>
        <v>890000</v>
      </c>
      <c r="J266" s="5"/>
    </row>
    <row r="267" spans="1:10" x14ac:dyDescent="0.25">
      <c r="A267" s="27" t="s">
        <v>98</v>
      </c>
      <c r="B267" s="77"/>
      <c r="C267" s="77"/>
      <c r="D267" s="28"/>
      <c r="E267" s="29">
        <f t="shared" si="4"/>
        <v>1709.42</v>
      </c>
      <c r="F267" s="3"/>
      <c r="G267" s="70" t="s">
        <v>38</v>
      </c>
      <c r="H267" s="77"/>
      <c r="I267" s="63">
        <v>800000</v>
      </c>
      <c r="J267" s="5"/>
    </row>
    <row r="268" spans="1:10" x14ac:dyDescent="0.25">
      <c r="A268" s="70" t="s">
        <v>102</v>
      </c>
      <c r="B268" s="77"/>
      <c r="C268" s="77"/>
      <c r="D268" s="28"/>
      <c r="E268" s="29">
        <f t="shared" si="4"/>
        <v>39182.020000000004</v>
      </c>
      <c r="F268" s="3"/>
      <c r="G268" s="70" t="s">
        <v>51</v>
      </c>
      <c r="H268" s="77"/>
      <c r="I268" s="54">
        <f>-SUMIF($G$8:$G$232,G268,$E$8:$E$232)</f>
        <v>-1060000</v>
      </c>
      <c r="J268" s="5"/>
    </row>
    <row r="269" spans="1:10" x14ac:dyDescent="0.25">
      <c r="A269" s="70" t="s">
        <v>105</v>
      </c>
      <c r="B269" s="77"/>
      <c r="C269" s="77"/>
      <c r="D269" s="28"/>
      <c r="E269" s="29">
        <f t="shared" si="4"/>
        <v>1364.2</v>
      </c>
      <c r="F269" s="3"/>
      <c r="G269" s="70"/>
      <c r="H269" s="39"/>
      <c r="I269" s="61"/>
      <c r="J269" s="5"/>
    </row>
    <row r="270" spans="1:10" x14ac:dyDescent="0.25">
      <c r="A270" s="27" t="s">
        <v>110</v>
      </c>
      <c r="B270" s="77"/>
      <c r="C270" s="77"/>
      <c r="D270" s="28"/>
      <c r="E270" s="29">
        <f t="shared" si="4"/>
        <v>280</v>
      </c>
      <c r="F270" s="3"/>
      <c r="G270" s="32" t="s">
        <v>36</v>
      </c>
      <c r="H270" s="39"/>
      <c r="I270" s="58">
        <f>SUM(I266:I269)</f>
        <v>630000</v>
      </c>
      <c r="J270" s="5"/>
    </row>
    <row r="271" spans="1:10" x14ac:dyDescent="0.25">
      <c r="A271" s="27" t="s">
        <v>44</v>
      </c>
      <c r="B271" s="77"/>
      <c r="C271" s="77"/>
      <c r="D271" s="28"/>
      <c r="E271" s="29">
        <f t="shared" si="4"/>
        <v>1290</v>
      </c>
      <c r="F271" s="3"/>
      <c r="G271" s="27"/>
      <c r="H271" s="3"/>
      <c r="I271" s="64"/>
      <c r="J271" s="5"/>
    </row>
    <row r="272" spans="1:10" x14ac:dyDescent="0.25">
      <c r="A272" s="27" t="s">
        <v>140</v>
      </c>
      <c r="B272" s="77"/>
      <c r="C272" s="77"/>
      <c r="D272" s="28"/>
      <c r="E272" s="29">
        <f t="shared" si="4"/>
        <v>1806.13</v>
      </c>
      <c r="F272" s="3"/>
      <c r="G272" s="82" t="s">
        <v>141</v>
      </c>
      <c r="H272" s="83"/>
      <c r="I272" s="65"/>
      <c r="J272" s="5"/>
    </row>
    <row r="273" spans="1:10" x14ac:dyDescent="0.25">
      <c r="A273" s="27" t="s">
        <v>48</v>
      </c>
      <c r="B273" s="77"/>
      <c r="C273" s="77"/>
      <c r="D273" s="28"/>
      <c r="E273" s="29">
        <f t="shared" si="4"/>
        <v>6136.5</v>
      </c>
      <c r="F273" s="3"/>
      <c r="G273" s="66" t="s">
        <v>142</v>
      </c>
      <c r="H273" s="67"/>
      <c r="I273" s="53">
        <f>'[1]CEF Abril 2022 - 901922'!I301</f>
        <v>268049.70000000007</v>
      </c>
      <c r="J273" s="5"/>
    </row>
    <row r="274" spans="1:10" x14ac:dyDescent="0.25">
      <c r="A274" s="27" t="s">
        <v>143</v>
      </c>
      <c r="B274" s="77"/>
      <c r="C274" s="77"/>
      <c r="D274" s="28"/>
      <c r="E274" s="29">
        <f t="shared" si="4"/>
        <v>0</v>
      </c>
      <c r="F274" s="3"/>
      <c r="G274" s="27" t="s">
        <v>334</v>
      </c>
      <c r="I274" s="68">
        <v>142128.38</v>
      </c>
      <c r="J274" s="5"/>
    </row>
    <row r="275" spans="1:10" x14ac:dyDescent="0.25">
      <c r="A275" s="70" t="s">
        <v>97</v>
      </c>
      <c r="B275" s="77"/>
      <c r="C275" s="77"/>
      <c r="D275" s="28"/>
      <c r="E275" s="29">
        <f t="shared" si="4"/>
        <v>927.72</v>
      </c>
      <c r="F275" s="3"/>
      <c r="G275" s="27"/>
      <c r="I275" s="68"/>
      <c r="J275" s="5"/>
    </row>
    <row r="276" spans="1:10" x14ac:dyDescent="0.25">
      <c r="A276" s="70" t="s">
        <v>54</v>
      </c>
      <c r="B276" s="77"/>
      <c r="C276" s="77"/>
      <c r="D276" s="28"/>
      <c r="E276" s="29">
        <f t="shared" si="4"/>
        <v>0</v>
      </c>
      <c r="F276" s="3"/>
      <c r="G276" s="27"/>
      <c r="I276" s="68"/>
      <c r="J276" s="5"/>
    </row>
    <row r="277" spans="1:10" x14ac:dyDescent="0.25">
      <c r="A277" s="70" t="s">
        <v>59</v>
      </c>
      <c r="B277" s="77"/>
      <c r="C277" s="77"/>
      <c r="D277" s="28"/>
      <c r="E277" s="29">
        <f t="shared" si="4"/>
        <v>7666.5800000000008</v>
      </c>
      <c r="F277" s="3"/>
      <c r="G277" s="27"/>
      <c r="I277" s="68"/>
      <c r="J277" s="5"/>
    </row>
    <row r="278" spans="1:10" x14ac:dyDescent="0.25">
      <c r="A278" s="27" t="s">
        <v>144</v>
      </c>
      <c r="B278" s="77"/>
      <c r="C278" s="77"/>
      <c r="D278" s="28"/>
      <c r="E278" s="29">
        <f t="shared" si="4"/>
        <v>0</v>
      </c>
      <c r="F278" s="3"/>
      <c r="G278" s="38" t="s">
        <v>122</v>
      </c>
      <c r="H278" s="86" t="s">
        <v>145</v>
      </c>
      <c r="I278" s="54">
        <f>-SUMIF($G$8:$G$411,G278,$D$8:$D$411)</f>
        <v>-268049.7</v>
      </c>
      <c r="J278" s="5"/>
    </row>
    <row r="279" spans="1:10" x14ac:dyDescent="0.25">
      <c r="A279" s="27" t="s">
        <v>87</v>
      </c>
      <c r="B279" s="77"/>
      <c r="C279" s="77"/>
      <c r="D279" s="28"/>
      <c r="E279" s="29">
        <f t="shared" si="4"/>
        <v>1500</v>
      </c>
      <c r="F279" s="3"/>
      <c r="G279" s="32" t="s">
        <v>138</v>
      </c>
      <c r="H279" s="78"/>
      <c r="I279" s="55">
        <f>SUM(I273:I278)</f>
        <v>142128.38000000006</v>
      </c>
      <c r="J279" s="5"/>
    </row>
    <row r="280" spans="1:10" x14ac:dyDescent="0.25">
      <c r="A280" s="27" t="s">
        <v>41</v>
      </c>
      <c r="B280" s="77"/>
      <c r="C280" s="77"/>
      <c r="D280" s="28"/>
      <c r="E280" s="29">
        <f t="shared" si="4"/>
        <v>34528.229999999996</v>
      </c>
      <c r="F280" s="3"/>
      <c r="G280" s="42"/>
      <c r="I280" s="59"/>
      <c r="J280" s="5"/>
    </row>
    <row r="281" spans="1:10" x14ac:dyDescent="0.25">
      <c r="A281" s="27" t="s">
        <v>146</v>
      </c>
      <c r="B281" s="77"/>
      <c r="C281" s="77"/>
      <c r="D281" s="28"/>
      <c r="E281" s="29">
        <f t="shared" si="4"/>
        <v>0</v>
      </c>
      <c r="F281" s="3"/>
      <c r="G281" s="35" t="s">
        <v>147</v>
      </c>
      <c r="H281" s="87"/>
      <c r="I281" s="60"/>
      <c r="J281" s="5"/>
    </row>
    <row r="282" spans="1:10" x14ac:dyDescent="0.25">
      <c r="A282" s="27" t="s">
        <v>45</v>
      </c>
      <c r="B282" s="77"/>
      <c r="C282" s="77"/>
      <c r="D282" s="28"/>
      <c r="E282" s="29">
        <f t="shared" si="4"/>
        <v>19479.309999999998</v>
      </c>
      <c r="F282" s="3"/>
      <c r="G282" s="27" t="s">
        <v>335</v>
      </c>
      <c r="H282" s="67"/>
      <c r="I282" s="55">
        <v>156824.32000000001</v>
      </c>
      <c r="J282" s="5"/>
    </row>
    <row r="283" spans="1:10" x14ac:dyDescent="0.25">
      <c r="A283" s="27" t="s">
        <v>30</v>
      </c>
      <c r="B283" s="77"/>
      <c r="C283" s="77"/>
      <c r="D283" s="28"/>
      <c r="E283" s="29">
        <f t="shared" si="4"/>
        <v>0</v>
      </c>
      <c r="F283" s="3"/>
      <c r="G283" s="32"/>
      <c r="H283" s="78"/>
      <c r="I283" s="55"/>
      <c r="J283" s="5"/>
    </row>
    <row r="284" spans="1:10" x14ac:dyDescent="0.25">
      <c r="A284" s="27" t="s">
        <v>114</v>
      </c>
      <c r="B284" s="77"/>
      <c r="C284" s="77"/>
      <c r="D284" s="28"/>
      <c r="E284" s="29">
        <f t="shared" si="4"/>
        <v>2172.3000000000002</v>
      </c>
      <c r="F284" s="3"/>
      <c r="G284" s="80"/>
      <c r="H284" s="80"/>
      <c r="I284" s="69"/>
      <c r="J284" s="5"/>
    </row>
    <row r="285" spans="1:10" x14ac:dyDescent="0.25">
      <c r="A285" s="27" t="s">
        <v>49</v>
      </c>
      <c r="B285" s="77"/>
      <c r="C285" s="77"/>
      <c r="D285" s="28"/>
      <c r="E285" s="29">
        <f t="shared" si="4"/>
        <v>310895.7699999999</v>
      </c>
      <c r="F285" s="3"/>
      <c r="G285" s="80"/>
      <c r="H285" s="80"/>
      <c r="I285" s="69"/>
      <c r="J285" s="5"/>
    </row>
    <row r="286" spans="1:10" x14ac:dyDescent="0.25">
      <c r="A286" s="27" t="s">
        <v>124</v>
      </c>
      <c r="B286" s="77"/>
      <c r="C286" s="77"/>
      <c r="D286" s="28"/>
      <c r="E286" s="29">
        <f t="shared" si="4"/>
        <v>10914.56</v>
      </c>
      <c r="F286" s="3"/>
      <c r="G286" s="80"/>
      <c r="H286" s="80"/>
      <c r="I286" s="69"/>
      <c r="J286" s="5"/>
    </row>
    <row r="287" spans="1:10" x14ac:dyDescent="0.25">
      <c r="A287" s="27" t="s">
        <v>18</v>
      </c>
      <c r="B287" s="77"/>
      <c r="C287" s="77"/>
      <c r="D287" s="28"/>
      <c r="E287" s="29">
        <f t="shared" si="4"/>
        <v>0</v>
      </c>
      <c r="F287" s="3"/>
      <c r="G287" s="80"/>
      <c r="H287" s="80"/>
      <c r="I287" s="69"/>
      <c r="J287" s="5"/>
    </row>
    <row r="288" spans="1:10" x14ac:dyDescent="0.25">
      <c r="A288" s="27" t="s">
        <v>32</v>
      </c>
      <c r="B288" s="77"/>
      <c r="C288" s="77"/>
      <c r="D288" s="28"/>
      <c r="E288" s="29">
        <f t="shared" si="4"/>
        <v>0</v>
      </c>
      <c r="F288" s="3"/>
      <c r="G288" s="80"/>
      <c r="H288" s="80"/>
      <c r="I288" s="69"/>
      <c r="J288" s="5"/>
    </row>
    <row r="289" spans="1:10" x14ac:dyDescent="0.25">
      <c r="A289" s="27" t="s">
        <v>148</v>
      </c>
      <c r="B289" s="77"/>
      <c r="C289" s="77"/>
      <c r="D289" s="28"/>
      <c r="E289" s="29">
        <f t="shared" si="4"/>
        <v>0</v>
      </c>
      <c r="F289" s="3"/>
      <c r="G289" s="80"/>
      <c r="H289" s="80"/>
      <c r="I289" s="69"/>
      <c r="J289" s="5"/>
    </row>
    <row r="290" spans="1:10" x14ac:dyDescent="0.25">
      <c r="A290" s="27" t="s">
        <v>164</v>
      </c>
      <c r="B290" s="77"/>
      <c r="C290" s="77"/>
      <c r="D290" s="28"/>
      <c r="E290" s="29">
        <f t="shared" si="4"/>
        <v>1806.13</v>
      </c>
      <c r="F290" s="3"/>
      <c r="G290" s="80"/>
      <c r="H290" s="80"/>
      <c r="I290" s="69"/>
      <c r="J290" s="5"/>
    </row>
    <row r="291" spans="1:10" x14ac:dyDescent="0.25">
      <c r="A291" s="27" t="s">
        <v>60</v>
      </c>
      <c r="B291" s="77"/>
      <c r="C291" s="77"/>
      <c r="D291" s="28"/>
      <c r="E291" s="29">
        <f t="shared" si="4"/>
        <v>12422.36</v>
      </c>
      <c r="F291" s="3"/>
      <c r="G291" s="80"/>
      <c r="H291" s="80"/>
      <c r="I291" s="69"/>
      <c r="J291" s="5"/>
    </row>
    <row r="292" spans="1:10" x14ac:dyDescent="0.25">
      <c r="A292" s="27" t="s">
        <v>69</v>
      </c>
      <c r="B292" s="77"/>
      <c r="C292" s="77"/>
      <c r="D292" s="28"/>
      <c r="E292" s="29">
        <f t="shared" si="4"/>
        <v>47131.47</v>
      </c>
      <c r="F292" s="3"/>
      <c r="G292" s="80"/>
      <c r="H292" s="80"/>
      <c r="I292" s="69"/>
      <c r="J292" s="5"/>
    </row>
    <row r="293" spans="1:10" x14ac:dyDescent="0.25">
      <c r="A293" s="27" t="s">
        <v>149</v>
      </c>
      <c r="B293" s="77"/>
      <c r="C293" s="77"/>
      <c r="D293" s="28"/>
      <c r="E293" s="29">
        <f t="shared" si="4"/>
        <v>0</v>
      </c>
      <c r="F293" s="3"/>
      <c r="G293" s="80"/>
      <c r="H293" s="80"/>
      <c r="I293" s="69"/>
      <c r="J293" s="5"/>
    </row>
    <row r="294" spans="1:10" x14ac:dyDescent="0.25">
      <c r="A294" s="27" t="s">
        <v>150</v>
      </c>
      <c r="B294" s="77"/>
      <c r="C294" s="77"/>
      <c r="D294" s="28"/>
      <c r="E294" s="29">
        <f t="shared" si="4"/>
        <v>0</v>
      </c>
      <c r="F294" s="3"/>
      <c r="G294" s="80"/>
      <c r="H294" s="80"/>
      <c r="I294" s="69"/>
      <c r="J294" s="5"/>
    </row>
    <row r="295" spans="1:10" x14ac:dyDescent="0.25">
      <c r="A295" s="27" t="s">
        <v>82</v>
      </c>
      <c r="B295" s="77"/>
      <c r="C295" s="77"/>
      <c r="D295" s="28"/>
      <c r="E295" s="29">
        <f t="shared" si="4"/>
        <v>1256.81</v>
      </c>
      <c r="F295" s="3"/>
      <c r="G295" s="80"/>
      <c r="H295" s="80"/>
      <c r="I295" s="69"/>
      <c r="J295" s="5"/>
    </row>
    <row r="296" spans="1:10" x14ac:dyDescent="0.25">
      <c r="A296" s="27" t="s">
        <v>151</v>
      </c>
      <c r="B296" s="77"/>
      <c r="C296" s="77"/>
      <c r="D296" s="28"/>
      <c r="E296" s="29">
        <f t="shared" si="4"/>
        <v>0</v>
      </c>
      <c r="F296" s="3"/>
      <c r="G296" s="80"/>
      <c r="H296" s="80"/>
      <c r="I296" s="69"/>
      <c r="J296" s="5"/>
    </row>
    <row r="297" spans="1:10" x14ac:dyDescent="0.25">
      <c r="A297" s="27" t="s">
        <v>62</v>
      </c>
      <c r="B297" s="77"/>
      <c r="C297" s="77"/>
      <c r="D297" s="28"/>
      <c r="E297" s="29">
        <f t="shared" si="4"/>
        <v>1119.48</v>
      </c>
      <c r="F297" s="3"/>
      <c r="G297" s="80"/>
      <c r="H297" s="80"/>
      <c r="I297" s="69"/>
      <c r="J297" s="5"/>
    </row>
    <row r="298" spans="1:10" x14ac:dyDescent="0.25">
      <c r="A298" s="27" t="s">
        <v>40</v>
      </c>
      <c r="B298" s="77"/>
      <c r="C298" s="77"/>
      <c r="D298" s="28"/>
      <c r="E298" s="29">
        <f t="shared" si="4"/>
        <v>48139.56</v>
      </c>
      <c r="F298" s="3"/>
      <c r="G298" s="80"/>
      <c r="H298" s="80"/>
      <c r="I298" s="69"/>
      <c r="J298" s="5"/>
    </row>
    <row r="299" spans="1:10" x14ac:dyDescent="0.25">
      <c r="A299" s="27"/>
      <c r="B299" s="77"/>
      <c r="C299" s="77"/>
      <c r="D299" s="28"/>
      <c r="E299" s="29"/>
      <c r="F299" s="3"/>
      <c r="G299" s="80"/>
      <c r="H299" s="80"/>
      <c r="I299" s="69"/>
      <c r="J299" s="5"/>
    </row>
    <row r="300" spans="1:10" x14ac:dyDescent="0.25">
      <c r="A300" s="91" t="s">
        <v>31</v>
      </c>
      <c r="B300" s="92"/>
      <c r="C300" s="92"/>
      <c r="D300" s="47"/>
      <c r="E300" s="48">
        <f>SUM(E243:E299)</f>
        <v>1951909.6800000002</v>
      </c>
      <c r="F300" s="3"/>
      <c r="G300" s="80"/>
      <c r="H300" s="80"/>
      <c r="I300" s="69"/>
      <c r="J300" s="5"/>
    </row>
    <row r="301" spans="1:10" x14ac:dyDescent="0.25">
      <c r="D301"/>
      <c r="F301" s="3"/>
      <c r="G301" s="80"/>
      <c r="H301" s="80"/>
      <c r="I301" s="69"/>
      <c r="J301" s="5"/>
    </row>
    <row r="302" spans="1:10" x14ac:dyDescent="0.25">
      <c r="E302" s="74">
        <f>D233-E300</f>
        <v>0</v>
      </c>
    </row>
    <row r="305" spans="5:5" x14ac:dyDescent="0.25">
      <c r="E305" s="74"/>
    </row>
  </sheetData>
  <mergeCells count="11">
    <mergeCell ref="G253:H253"/>
    <mergeCell ref="A300:C300"/>
    <mergeCell ref="C2:J2"/>
    <mergeCell ref="A4:J4"/>
    <mergeCell ref="A6:F6"/>
    <mergeCell ref="G6:J6"/>
    <mergeCell ref="A233:B233"/>
    <mergeCell ref="C238:J238"/>
    <mergeCell ref="A240:J240"/>
    <mergeCell ref="A242:E242"/>
    <mergeCell ref="G242:I242"/>
  </mergeCells>
  <dataValidations count="1">
    <dataValidation type="list" allowBlank="1" showInputMessage="1" showErrorMessage="1" sqref="G10:G231" xr:uid="{51EAC09F-B8DA-40D6-82EA-5D68A7191A06}">
      <formula1>$A$243:$A$298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Maio 2022 - 900168</vt:lpstr>
      <vt:lpstr>CEF Maio 2022 - 901922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2022-09-13T13:00:26Z</dcterms:modified>
</cp:coreProperties>
</file>