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4 ABRIL\2 PRESTAÇÃO DE CONTAS MENSAL\"/>
    </mc:Choice>
  </mc:AlternateContent>
  <xr:revisionPtr revIDLastSave="0" documentId="13_ncr:1_{5E0411BE-F546-4E89-86FA-3FB5515ED98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EF Abril 2022 - 900168" sheetId="1" r:id="rId1"/>
    <sheet name="CEF Abril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0" i="2" l="1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I300" i="2"/>
  <c r="E300" i="2"/>
  <c r="E299" i="2"/>
  <c r="E298" i="2"/>
  <c r="E297" i="2"/>
  <c r="E296" i="2"/>
  <c r="I295" i="2"/>
  <c r="I301" i="2" s="1"/>
  <c r="E295" i="2"/>
  <c r="E294" i="2"/>
  <c r="E293" i="2"/>
  <c r="E292" i="2"/>
  <c r="E291" i="2"/>
  <c r="I290" i="2"/>
  <c r="E290" i="2"/>
  <c r="E289" i="2"/>
  <c r="I288" i="2"/>
  <c r="I292" i="2" s="1"/>
  <c r="E288" i="2"/>
  <c r="E287" i="2"/>
  <c r="E286" i="2"/>
  <c r="I285" i="2"/>
  <c r="E285" i="2"/>
  <c r="E284" i="2"/>
  <c r="I283" i="2"/>
  <c r="E283" i="2"/>
  <c r="I282" i="2"/>
  <c r="E282" i="2"/>
  <c r="E281" i="2"/>
  <c r="E280" i="2"/>
  <c r="E279" i="2"/>
  <c r="E278" i="2"/>
  <c r="E277" i="2"/>
  <c r="E276" i="2"/>
  <c r="I275" i="2"/>
  <c r="E275" i="2"/>
  <c r="I274" i="2"/>
  <c r="E274" i="2"/>
  <c r="I273" i="2"/>
  <c r="I278" i="2" s="1"/>
  <c r="E273" i="2"/>
  <c r="E272" i="2"/>
  <c r="E271" i="2"/>
  <c r="E270" i="2"/>
  <c r="I269" i="2"/>
  <c r="E269" i="2"/>
  <c r="I268" i="2"/>
  <c r="E268" i="2"/>
  <c r="I267" i="2"/>
  <c r="E267" i="2"/>
  <c r="I266" i="2"/>
  <c r="E266" i="2"/>
  <c r="I265" i="2"/>
  <c r="I270" i="2" s="1"/>
  <c r="E265" i="2"/>
  <c r="E322" i="2" s="1"/>
  <c r="E255" i="2"/>
  <c r="D255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9" i="2"/>
  <c r="I56" i="1"/>
  <c r="E56" i="1"/>
  <c r="E55" i="1"/>
  <c r="I54" i="1"/>
  <c r="I58" i="1" s="1"/>
  <c r="E54" i="1"/>
  <c r="E53" i="1"/>
  <c r="E52" i="1"/>
  <c r="E51" i="1"/>
  <c r="E50" i="1"/>
  <c r="E49" i="1"/>
  <c r="I48" i="1"/>
  <c r="E48" i="1"/>
  <c r="I47" i="1"/>
  <c r="E47" i="1"/>
  <c r="I46" i="1"/>
  <c r="I51" i="1" s="1"/>
  <c r="E46" i="1"/>
  <c r="E45" i="1"/>
  <c r="E44" i="1"/>
  <c r="E43" i="1"/>
  <c r="I42" i="1"/>
  <c r="E42" i="1"/>
  <c r="I41" i="1"/>
  <c r="E41" i="1"/>
  <c r="I40" i="1"/>
  <c r="E40" i="1"/>
  <c r="I39" i="1"/>
  <c r="E39" i="1"/>
  <c r="I38" i="1"/>
  <c r="I43" i="1" s="1"/>
  <c r="E38" i="1"/>
  <c r="E58" i="1" s="1"/>
  <c r="E28" i="1"/>
  <c r="D28" i="1"/>
  <c r="E60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9" i="1"/>
  <c r="F28" i="1" s="1"/>
  <c r="J270" i="2" l="1"/>
  <c r="E324" i="2"/>
  <c r="F255" i="2"/>
</calcChain>
</file>

<file path=xl/sharedStrings.xml><?xml version="1.0" encoding="utf-8"?>
<sst xmlns="http://schemas.openxmlformats.org/spreadsheetml/2006/main" count="1425" uniqueCount="351">
  <si>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</si>
  <si>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</si>
  <si>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</si>
  <si>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</si>
  <si>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</si>
  <si>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</si>
  <si>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</si>
  <si>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</si>
  <si>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</si>
  <si>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</si>
  <si>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</si>
  <si>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</si>
  <si>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</si>
  <si>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</si>
  <si>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</si>
  <si>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</si>
  <si>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</si>
  <si>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</si>
  <si>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</si>
  <si>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</si>
  <si>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</si>
  <si>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</si>
  <si>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</si>
  <si>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</si>
  <si>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</si>
  <si>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</si>
  <si>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</si>
  <si>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</si>
  <si>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</si>
  <si>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</si>
  <si>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</si>
  <si>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</si>
  <si>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</si>
  <si>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</si>
  <si>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</si>
  <si>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</si>
  <si>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</si>
  <si>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</si>
  <si>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</si>
  <si>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</si>
  <si>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</si>
  <si>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</si>
  <si>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</si>
  <si>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</si>
  <si>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</si>
  <si>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</si>
  <si>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</si>
  <si>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</si>
  <si>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</si>
  <si>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</si>
  <si>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</si>
  <si>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</si>
  <si>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</si>
  <si>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</si>
  <si>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</si>
  <si>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</si>
  <si>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</si>
  <si>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</si>
  <si>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</si>
  <si>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</si>
  <si>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</si>
  <si>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</si>
  <si>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</si>
  <si>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</si>
  <si>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</si>
  <si>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</si>
  <si>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</si>
  <si>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</si>
  <si>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</si>
  <si>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</si>
  <si>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</si>
  <si>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</si>
  <si>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</si>
  <si>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</si>
  <si>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</si>
  <si>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</si>
  <si>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</si>
  <si>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TORREFACAO CAFE MOROZINI LTDA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</si>
  <si>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</si>
  <si>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</si>
  <si>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</si>
  <si>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</si>
  <si>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</si>
  <si>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</si>
  <si>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</si>
  <si>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</si>
  <si>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</si>
  <si>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</si>
  <si>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</si>
  <si>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</si>
  <si>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</si>
  <si>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</si>
  <si>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</si>
  <si>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</si>
  <si>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</si>
  <si>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</si>
  <si>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</si>
  <si>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</si>
  <si>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</si>
  <si>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</si>
  <si>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CLINICA MEDICA CONTENTE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</si>
  <si>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</si>
  <si>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</si>
  <si>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</si>
  <si>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</si>
  <si>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</si>
  <si>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</si>
  <si>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</si>
  <si>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</si>
  <si>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</si>
  <si>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</si>
  <si>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</si>
  <si>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</si>
  <si>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</si>
  <si>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</si>
  <si>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</si>
  <si>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</si>
  <si>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</si>
  <si>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</si>
  <si>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</si>
  <si>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</si>
  <si>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</si>
  <si>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</si>
  <si>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DUPATRI HOSPITALAR COMERCIO, IMPORTACAO E EXPORTACAO LTDA</t>
  </si>
  <si>
    <t>EQUIPAMENTOS DE INFORMATICA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</si>
  <si>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</si>
  <si>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</si>
  <si>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</si>
  <si>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</si>
  <si>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</si>
  <si>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</si>
  <si>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</si>
  <si>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</si>
  <si>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</si>
  <si>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</si>
  <si>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</si>
  <si>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</si>
  <si>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</si>
  <si>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</si>
  <si>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</si>
  <si>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</si>
  <si>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</si>
  <si>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</si>
  <si>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</si>
  <si>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</si>
  <si>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</si>
  <si>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</si>
  <si>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</si>
  <si>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</si>
  <si>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</si>
  <si>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</si>
  <si>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</si>
  <si>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</si>
  <si>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</si>
  <si>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</si>
  <si>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</si>
  <si>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</si>
  <si>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</si>
  <si>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</si>
  <si>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</si>
  <si>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</si>
  <si>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</si>
  <si>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</si>
  <si>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</si>
  <si>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</si>
  <si>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</si>
  <si>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</si>
  <si>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DENTAL CREMER PRODUTOS ODONTOLOGICOS SA</t>
  </si>
  <si>
    <t>MCW PRODUTOS MEDICOS E HOSPITALARES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</si>
  <si>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</si>
  <si>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</si>
  <si>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</si>
  <si>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</si>
  <si>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</si>
  <si>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</si>
  <si>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MONTE REAL IMPORTADORA E DISTRIBUIDORA DE PRODUTOS VETERINAR</t>
  </si>
  <si>
    <t>LIFE SERVICOS DE COMUNICACAO MULTIMIDIA LTDA</t>
  </si>
  <si>
    <t>M M YANAZE SERVICOS MEDICOS LTDA</t>
  </si>
  <si>
    <t>SUPERMED COMERCIO E IMPORTACAO DE PRODUTOS MEDICOS E HOSPITA</t>
  </si>
  <si>
    <t>NACIONAL COMERCIAL HOSPITALAR S.A.</t>
  </si>
  <si>
    <t>RAFAEL CAMPOS TEIXEIRA 22649879874 - ME</t>
  </si>
  <si>
    <t>SALARIOS E ORDENADOS A PAGAR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</si>
  <si>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</si>
  <si>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</si>
  <si>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</si>
  <si>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</si>
  <si>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WEB HEALTH SERVICOS DE MEDICINA E INOVACAO LTDA</t>
  </si>
  <si>
    <t>PG ORG GOV</t>
  </si>
  <si>
    <t>SAMTRONIC INDUSTRIA E COMERCIO LTDA</t>
  </si>
  <si>
    <t>DENTAL MED SUL ARTIGOS ODONTOLOGICOS LTDA</t>
  </si>
  <si>
    <t>WESLEY FERREIRA RIBEIRO - ME</t>
  </si>
  <si>
    <t>03/03/2022</t>
  </si>
  <si>
    <t>04/03/2022</t>
  </si>
  <si>
    <t>31/03/2022</t>
  </si>
  <si>
    <t>02/03/2022</t>
  </si>
  <si>
    <t>31/01/2022</t>
  </si>
  <si>
    <t>27/01/2022</t>
  </si>
  <si>
    <t>28/01/2022</t>
  </si>
  <si>
    <t>02/02/2022</t>
  </si>
  <si>
    <t>CBS MEDICO CIENTIFICA SA</t>
  </si>
  <si>
    <t>MAX MEDICAL COMERCIO PROD MED HOSP LTDA</t>
  </si>
  <si>
    <t>GAS MARILIA LTDA</t>
  </si>
  <si>
    <t>07/03/2022</t>
  </si>
  <si>
    <t>08/03/2022</t>
  </si>
  <si>
    <t>09/03/2022</t>
  </si>
  <si>
    <t>10/03/2022</t>
  </si>
  <si>
    <t>11/03/2022</t>
  </si>
  <si>
    <t>LAIS DA COSTA SILVA SERVICOS MEDICOS LTDA</t>
  </si>
  <si>
    <t>J C BOLOGNESI SERVICOS MEDICOS LTDA ME</t>
  </si>
  <si>
    <t>DEVOL TED</t>
  </si>
  <si>
    <t>EMPRESA MEDICA CAROLINE GORZONI FERNANDES LTDA ME</t>
  </si>
  <si>
    <t>A. F. R. CLINICA MEDICA LTDA ME</t>
  </si>
  <si>
    <t>SUGAI SERVICOS MEDICOS LTDA</t>
  </si>
  <si>
    <t>MALUF AMARAL SERVICOS MEDICOS LTDA ME</t>
  </si>
  <si>
    <t>FELIPE GOVEIA RODRIGUES SERVICOS MEDICOS LTDA ME</t>
  </si>
  <si>
    <t>G F SILVA SERVICOS MEDICOS - EIRELI</t>
  </si>
  <si>
    <t>MILENA LOPES DOS SANTOS ME</t>
  </si>
  <si>
    <t>MARINELLI E CHAVES SERVICOS MEDICOS LTDA ME - ECHAPORA</t>
  </si>
  <si>
    <t>ANA LUCIA TREVISAN PONTELLO LTDA ME</t>
  </si>
  <si>
    <t>ARIEL BONATINI LEMOS SERVICOS MEDICOS LTDA ME - VERA CRUZ</t>
  </si>
  <si>
    <t>D C ALIONSO SERVICOS MEDICOS LTDA</t>
  </si>
  <si>
    <t>14/03/2022</t>
  </si>
  <si>
    <t>15/03/2022</t>
  </si>
  <si>
    <t>FERNANDA CHACHA P SERVICOS MEDICOS LTDA</t>
  </si>
  <si>
    <t>16/03/2022</t>
  </si>
  <si>
    <t>17/03/2022</t>
  </si>
  <si>
    <t>MAIA ELETROTECNICA LTDA</t>
  </si>
  <si>
    <t>18/03/2022</t>
  </si>
  <si>
    <t>KAUE BARBOSA DE CARVALHO EIRELI ME</t>
  </si>
  <si>
    <t>MINISTERIO DA ECONOMIA - IR - PF</t>
  </si>
  <si>
    <t>28/02/2022</t>
  </si>
  <si>
    <t>MARINA CARVALHAES FERREIRA FREGONESI LTDA ME</t>
  </si>
  <si>
    <t>21/03/2022</t>
  </si>
  <si>
    <t>12/03/2022</t>
  </si>
  <si>
    <t>BISPO DISTRIBUIDORA DE PRODUTOS ALIMENTICIOS EIRELI</t>
  </si>
  <si>
    <t>22/03/2022</t>
  </si>
  <si>
    <t>23/03/2022</t>
  </si>
  <si>
    <t>23/02/2022</t>
  </si>
  <si>
    <t>BRAZMIX COMERCIO VAREJISTA E ATACADISTA LTDA</t>
  </si>
  <si>
    <t>24/03/2022</t>
  </si>
  <si>
    <t>24/02/2022</t>
  </si>
  <si>
    <t>25/03/2022</t>
  </si>
  <si>
    <t>MULTIFARMA COMERCIO E REPRESENTACOES LTDA</t>
  </si>
  <si>
    <t>CIRURGICA SAO JOSE LTDA</t>
  </si>
  <si>
    <t>MED CENTER COMERCIAL LTDA</t>
  </si>
  <si>
    <t>28/03/2022</t>
  </si>
  <si>
    <t>RS MED LTDA</t>
  </si>
  <si>
    <t>26/02/2022</t>
  </si>
  <si>
    <t>29/03/2022</t>
  </si>
  <si>
    <t>30/03/2022</t>
  </si>
  <si>
    <t>SULMEDIC COMERCIO DE MEDICAMENTOS EIRELI</t>
  </si>
  <si>
    <t>ESTORNO DE PAGAMENTO - TARIFAS E JUROS BANCARIOS</t>
  </si>
  <si>
    <t>Demonstrativo de Despesas Abril 2022 - Conta 900168-2 - CEF</t>
  </si>
  <si>
    <t>01/04/2022</t>
  </si>
  <si>
    <t>FERIAS ADILSON CARLOS CREPALDI</t>
  </si>
  <si>
    <t>25/2022</t>
  </si>
  <si>
    <t>06/04/2022</t>
  </si>
  <si>
    <t>-</t>
  </si>
  <si>
    <t>26/2022</t>
  </si>
  <si>
    <t>08/04/2022</t>
  </si>
  <si>
    <t>14/04/2022</t>
  </si>
  <si>
    <t>RESCISAO A PAGAR - JESSICA DOS SANTOS FRAZAO DA SILVA</t>
  </si>
  <si>
    <t>11/04/2022</t>
  </si>
  <si>
    <t>RESCISAO A PAGAR - DAIANE FERNANDA GOMES CORREA</t>
  </si>
  <si>
    <t>13/04/2022</t>
  </si>
  <si>
    <t>RESCISAO A PAGAR - MAYARA PRISCILLA GUEDES SANTOS</t>
  </si>
  <si>
    <t>18/04/2022</t>
  </si>
  <si>
    <t>RESCISAO A PAGAR - LEILA COLOMBODA SILVA</t>
  </si>
  <si>
    <t>19/04/2022</t>
  </si>
  <si>
    <t>RESCISAO A PAGAR - EVANDRO MARCELO DA SILVA</t>
  </si>
  <si>
    <t>22/04/2022</t>
  </si>
  <si>
    <t>RESCISAO A PAGAR - NATHALIA PRANDI DA SILVA</t>
  </si>
  <si>
    <t>RESCISAO A PAGAR - MATHEUS BARBOSA DE SOUZA</t>
  </si>
  <si>
    <t>27/2022</t>
  </si>
  <si>
    <t>28/04/2022</t>
  </si>
  <si>
    <t>VR REF PAG DOC  DE FERIAS</t>
  </si>
  <si>
    <t>28/2022</t>
  </si>
  <si>
    <t>29/04/2022</t>
  </si>
  <si>
    <t>29/2022</t>
  </si>
  <si>
    <t>Balancete Financeiro Abril 2022 - Conta  900168-2 - CEF</t>
  </si>
  <si>
    <t>Demonstrativo de Despesas Abril 2022 - Conta 901922-0 - CEF</t>
  </si>
  <si>
    <t>CIRURGICA KD LTDA</t>
  </si>
  <si>
    <t>CAPROMED FARMACEUTICA LTDA EPP</t>
  </si>
  <si>
    <t>WM MOVEIS E CADEIRAS PARA ESCRITORIOS LTDA ME</t>
  </si>
  <si>
    <t>COMPANHIA BRASILEIRA DE SOLUCOES E SERVICOS</t>
  </si>
  <si>
    <t>NILPLAST EMBALAGENS EIRELI</t>
  </si>
  <si>
    <t>MIXPEL DISTRIBUIDORA EIRELI</t>
  </si>
  <si>
    <t>05/04/2022</t>
  </si>
  <si>
    <t>M IZABEL CORREA - ME</t>
  </si>
  <si>
    <t>TRIUNFAL MARILIA COMERCIAL LTDA EPP</t>
  </si>
  <si>
    <t>PRO-AR COMERCIO DE PRODUTOS HOSPITALARES LTDA - ME</t>
  </si>
  <si>
    <t>102/2022</t>
  </si>
  <si>
    <t>07/04/2022</t>
  </si>
  <si>
    <t>FGTS A RECOLHER</t>
  </si>
  <si>
    <t>MF INFO ELETRONICOS E COMERCIAIS LTDA</t>
  </si>
  <si>
    <t>MAGIS FARMACIA DE MANIPULACAO LTDA</t>
  </si>
  <si>
    <t>REVAL ATACADO DE PAPELARIA LTDA</t>
  </si>
  <si>
    <t>JAD ZOGHEIB E CIA LTDA</t>
  </si>
  <si>
    <t>SISTEMAS DE SERVICO RB QUALITY COMERCIO DE EMBALAGENS LTDA</t>
  </si>
  <si>
    <t>DDR MARILIA INFORMATICA LTDA ME</t>
  </si>
  <si>
    <t>NUTRICIONALE COMERCIO DE ALIMENTOS LTDA</t>
  </si>
  <si>
    <t>12/04/2022</t>
  </si>
  <si>
    <t>BS MEDICAL DISTRIBUIDORA DE PRODUTOS HOSPITALARES EIRELI ME</t>
  </si>
  <si>
    <t>FERNANDA LORENCETTI GIROTTO - ME</t>
  </si>
  <si>
    <t>B C PEREIRA SERVICOS MEDICOS LTDA ME</t>
  </si>
  <si>
    <t>M M B DE SOUZA SERVICOS MEDICOS LTDA</t>
  </si>
  <si>
    <t>LVR CLINICA MEDICA LTDA ME</t>
  </si>
  <si>
    <t>MICHELONE SERVICOS MEDICOS LTDA ME</t>
  </si>
  <si>
    <t>KLCS SERVICOS MEDICOS LTDA</t>
  </si>
  <si>
    <t>VANESSA BERNARDO - SERVICOS MEDICOS EIRELI</t>
  </si>
  <si>
    <t>MATHEUS PATROCINIO DE OLIVEIRA SERVICOS MEDICOS LTDA ME</t>
  </si>
  <si>
    <t>CLINICA MEDICA GINECO OBSTE E PSICO MAZZETTO LTDA</t>
  </si>
  <si>
    <t>SONODA GESTAO DO PONTO E ACESSO LTDA</t>
  </si>
  <si>
    <t>CLEBER MORAES ARANTES 36847004878 ME</t>
  </si>
  <si>
    <t>PAPELARIA E BAZAR POLGRYMAS LTDA</t>
  </si>
  <si>
    <t>ANA CAROLINA TOMASELLA AUAD SERVICOS MEDICOS LTDA ME</t>
  </si>
  <si>
    <t>LIFE TECNOLOGIA LTDA</t>
  </si>
  <si>
    <t>COMERCIAL MARILIENSE DE FERRAGENS LTDA</t>
  </si>
  <si>
    <t>19/03/2022</t>
  </si>
  <si>
    <t>INDUSTRIA E COMERCIO DE MOVEIS HIRATA LTDA EPP</t>
  </si>
  <si>
    <t>SP LIFE HOSPITALAR EIRELI ME</t>
  </si>
  <si>
    <t>20/04/2022</t>
  </si>
  <si>
    <t>D  19018</t>
  </si>
  <si>
    <t>21/2022</t>
  </si>
  <si>
    <t>2022/6</t>
  </si>
  <si>
    <t>22/2022</t>
  </si>
  <si>
    <t>D29382</t>
  </si>
  <si>
    <t>2022/9</t>
  </si>
  <si>
    <t>2022/8</t>
  </si>
  <si>
    <t>PG DARF</t>
  </si>
  <si>
    <t>2022/ 10</t>
  </si>
  <si>
    <t>CIRURGICA OLIMPIO EIRELI EPP</t>
  </si>
  <si>
    <t>2022/ 7</t>
  </si>
  <si>
    <t>FARMA LINE - DISTRIBUIDORA DE MEDICAMENTOS EIRELI - ME</t>
  </si>
  <si>
    <t>WARNA GRAFICA LTDA - ME</t>
  </si>
  <si>
    <t>NAMA HOSPITALAR LTDA ME</t>
  </si>
  <si>
    <t>FUTURA COM DE PROD MEDICOS E HOSPITALARES LTDA</t>
  </si>
  <si>
    <t>PRORAD CONSULT EM RADIOPROTECAO SS</t>
  </si>
  <si>
    <t>02/04/2022</t>
  </si>
  <si>
    <t>DEB.JUROS</t>
  </si>
  <si>
    <t>25/04/2022</t>
  </si>
  <si>
    <t>103/2022</t>
  </si>
  <si>
    <t>1513/1</t>
  </si>
  <si>
    <t>GLOBAL HOSPITALAR IMPORTACAO E COMERCIO LTDA ME</t>
  </si>
  <si>
    <t>26/04/2022</t>
  </si>
  <si>
    <t>HELEM CRISTINA DEL RIOS TORRES COSTA ME</t>
  </si>
  <si>
    <t>27/04/2022</t>
  </si>
  <si>
    <t>BRAMEDIC COMERCIO DE MEDICAMENTOS LTDA ME</t>
  </si>
  <si>
    <t>Balancete Financeiro Abril 2022 -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</si>
  <si>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2022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</si>
  <si>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ABRIL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</si>
</sst>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43" fontId="6" fillId="0" borderId="0" xfId="2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323850</xdr:colOff>
      <xdr:row>2</xdr:row>
      <xdr:rowOff>57150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A0FB1DB-B121-4B7A-A1EB-37AD9270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866775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C74BE0BC-3E62-4CA0-88B8-526A918E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31</xdr:row>
      <xdr:rowOff>57150</xdr:rowOff>
    </xdr:from>
    <xdr:to>
      <xdr:col>1</xdr:col>
      <xdr:colOff>609600</xdr:colOff>
      <xdr:row>33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729C843-CC3D-4788-883F-6C053FF8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324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33</xdr:row>
      <xdr:rowOff>66675</xdr:rowOff>
    </xdr:from>
    <xdr:to>
      <xdr:col>9</xdr:col>
      <xdr:colOff>638174</xdr:colOff>
      <xdr:row>33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4FC2B6BB-018C-4B62-BF4A-7E3514D1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11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C960191-840B-4593-9710-46095458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258</xdr:row>
      <xdr:rowOff>57150</xdr:rowOff>
    </xdr:from>
    <xdr:to>
      <xdr:col>1</xdr:col>
      <xdr:colOff>609600</xdr:colOff>
      <xdr:row>260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515A0E3-9DFB-45D8-A7DF-E20A4ED3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9568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260</xdr:row>
      <xdr:rowOff>66675</xdr:rowOff>
    </xdr:from>
    <xdr:to>
      <xdr:col>9</xdr:col>
      <xdr:colOff>666749</xdr:colOff>
      <xdr:row>260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E0187C74-EC10-430D-A387-26F00067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0358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>
        <row r="15">
          <cell r="F15">
            <v>87409.280000000203</v>
          </cell>
        </row>
        <row r="38">
          <cell r="I38">
            <v>64129.769999999939</v>
          </cell>
        </row>
        <row r="45">
          <cell r="I45">
            <v>0</v>
          </cell>
        </row>
      </sheetData>
      <sheetData sheetId="162">
        <row r="267">
          <cell r="F267">
            <v>1832.3600000073202</v>
          </cell>
        </row>
        <row r="290">
          <cell r="I290">
            <v>409907.35999999958</v>
          </cell>
        </row>
        <row r="304">
          <cell r="I304">
            <v>760000</v>
          </cell>
        </row>
        <row r="313">
          <cell r="I313">
            <v>263882.16000000003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activeCell="G13" sqref="G13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1" spans="1:10" ht="15.75" customHeight="1" x14ac:dyDescent="0.25"/>
    <row r="2" spans="1:10" ht="15.75" customHeight="1" x14ac:dyDescent="0.25">
      <c r="C2" s="80" t="s">
        <v>0</v>
      </c>
      <c r="D2" s="80"/>
      <c r="E2" s="80"/>
      <c r="F2" s="80"/>
      <c r="G2" s="80"/>
      <c r="H2" s="80"/>
      <c r="I2" s="80"/>
      <c r="J2" s="80"/>
    </row>
    <row r="3" spans="1:10" ht="15.75" customHeight="1" x14ac:dyDescent="0.25"/>
    <row r="4" spans="1:10" ht="15.75" customHeight="1" x14ac:dyDescent="0.3">
      <c r="A4" s="81" t="s">
        <v>252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15.75" customHeight="1" x14ac:dyDescent="0.25"/>
    <row r="6" spans="1:10" ht="15.75" customHeight="1" x14ac:dyDescent="0.25">
      <c r="A6" s="82" t="s">
        <v>1</v>
      </c>
      <c r="B6" s="82"/>
      <c r="C6" s="82"/>
      <c r="D6" s="82"/>
      <c r="E6" s="82"/>
      <c r="F6" s="82"/>
      <c r="G6" s="82" t="s">
        <v>2</v>
      </c>
      <c r="H6" s="82"/>
      <c r="I6" s="82"/>
      <c r="J6" s="82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71"/>
      <c r="B9" s="14"/>
      <c r="C9" s="14" t="s">
        <v>13</v>
      </c>
      <c r="D9" s="15"/>
      <c r="E9" s="15"/>
      <c r="F9" s="16">
        <f>'[1]CEF Março 2022 - 900168'!F15</f>
        <v>87409.280000000203</v>
      </c>
      <c r="G9" s="17"/>
      <c r="H9" s="18"/>
      <c r="I9" s="51"/>
      <c r="J9" s="72"/>
    </row>
    <row r="10" spans="1:10" ht="15.75" customHeight="1" x14ac:dyDescent="0.25">
      <c r="A10" s="71" t="s">
        <v>253</v>
      </c>
      <c r="B10" s="14">
        <v>274270</v>
      </c>
      <c r="C10" s="14" t="s">
        <v>14</v>
      </c>
      <c r="D10" s="15">
        <v>2530.96</v>
      </c>
      <c r="E10" s="15"/>
      <c r="F10" s="16">
        <f t="shared" ref="F10:F26" si="0">F9-D10+E10</f>
        <v>84878.320000000196</v>
      </c>
      <c r="G10" s="17" t="s">
        <v>15</v>
      </c>
      <c r="H10" s="18" t="s">
        <v>254</v>
      </c>
      <c r="I10" s="51" t="s">
        <v>255</v>
      </c>
      <c r="J10" s="72" t="s">
        <v>253</v>
      </c>
    </row>
    <row r="11" spans="1:10" x14ac:dyDescent="0.25">
      <c r="A11" s="71" t="s">
        <v>256</v>
      </c>
      <c r="B11" s="14">
        <v>61055</v>
      </c>
      <c r="C11" s="14" t="s">
        <v>16</v>
      </c>
      <c r="D11" s="15"/>
      <c r="E11" s="15">
        <v>500000</v>
      </c>
      <c r="F11" s="16">
        <f t="shared" si="0"/>
        <v>584878.32000000018</v>
      </c>
      <c r="G11" s="17" t="s">
        <v>17</v>
      </c>
      <c r="H11" s="18"/>
      <c r="I11" s="51" t="s">
        <v>257</v>
      </c>
      <c r="J11" s="72"/>
    </row>
    <row r="12" spans="1:10" x14ac:dyDescent="0.25">
      <c r="A12" s="71" t="s">
        <v>256</v>
      </c>
      <c r="B12" s="14">
        <v>274270</v>
      </c>
      <c r="C12" s="14" t="s">
        <v>14</v>
      </c>
      <c r="D12" s="15">
        <v>449430.94</v>
      </c>
      <c r="E12" s="15"/>
      <c r="F12" s="16">
        <f t="shared" si="0"/>
        <v>135447.38000000018</v>
      </c>
      <c r="G12" s="17" t="s">
        <v>18</v>
      </c>
      <c r="H12" s="18" t="s">
        <v>181</v>
      </c>
      <c r="I12" s="51" t="s">
        <v>258</v>
      </c>
      <c r="J12" s="72" t="s">
        <v>256</v>
      </c>
    </row>
    <row r="13" spans="1:10" x14ac:dyDescent="0.25">
      <c r="A13" s="71" t="s">
        <v>259</v>
      </c>
      <c r="B13" s="14">
        <v>586918</v>
      </c>
      <c r="C13" s="14" t="s">
        <v>164</v>
      </c>
      <c r="D13" s="15">
        <v>130000</v>
      </c>
      <c r="E13" s="15"/>
      <c r="F13" s="16">
        <f t="shared" si="0"/>
        <v>5447.3800000001793</v>
      </c>
      <c r="G13" s="17" t="s">
        <v>25</v>
      </c>
      <c r="H13" s="18"/>
      <c r="I13" s="51" t="s">
        <v>257</v>
      </c>
      <c r="J13" s="72"/>
    </row>
    <row r="14" spans="1:10" x14ac:dyDescent="0.25">
      <c r="A14" s="71" t="s">
        <v>260</v>
      </c>
      <c r="B14" s="14">
        <v>274270</v>
      </c>
      <c r="C14" s="14" t="s">
        <v>14</v>
      </c>
      <c r="D14" s="15">
        <v>2781.33</v>
      </c>
      <c r="E14" s="15"/>
      <c r="F14" s="16">
        <f t="shared" si="0"/>
        <v>2666.0500000001794</v>
      </c>
      <c r="G14" s="17" t="s">
        <v>32</v>
      </c>
      <c r="H14" s="18" t="s">
        <v>261</v>
      </c>
      <c r="I14" s="51">
        <v>7629</v>
      </c>
      <c r="J14" s="72" t="s">
        <v>262</v>
      </c>
    </row>
    <row r="15" spans="1:10" x14ac:dyDescent="0.25">
      <c r="A15" s="71" t="s">
        <v>260</v>
      </c>
      <c r="B15" s="14">
        <v>350018</v>
      </c>
      <c r="C15" s="14" t="s">
        <v>42</v>
      </c>
      <c r="D15" s="15"/>
      <c r="E15" s="15">
        <v>10000</v>
      </c>
      <c r="F15" s="16">
        <f t="shared" si="0"/>
        <v>12666.050000000179</v>
      </c>
      <c r="G15" s="17" t="s">
        <v>28</v>
      </c>
      <c r="H15" s="18"/>
      <c r="I15" s="51" t="s">
        <v>257</v>
      </c>
      <c r="J15" s="72"/>
    </row>
    <row r="16" spans="1:10" x14ac:dyDescent="0.25">
      <c r="A16" s="71" t="s">
        <v>260</v>
      </c>
      <c r="B16" s="14">
        <v>274270</v>
      </c>
      <c r="C16" s="14" t="s">
        <v>14</v>
      </c>
      <c r="D16" s="15">
        <v>3265.77</v>
      </c>
      <c r="E16" s="15"/>
      <c r="F16" s="16">
        <f t="shared" si="0"/>
        <v>9400.2800000001789</v>
      </c>
      <c r="G16" s="17" t="s">
        <v>32</v>
      </c>
      <c r="H16" s="18" t="s">
        <v>263</v>
      </c>
      <c r="I16" s="51">
        <v>5678</v>
      </c>
      <c r="J16" s="72" t="s">
        <v>264</v>
      </c>
    </row>
    <row r="17" spans="1:10" x14ac:dyDescent="0.25">
      <c r="A17" s="71" t="s">
        <v>260</v>
      </c>
      <c r="B17" s="14">
        <v>274270</v>
      </c>
      <c r="C17" s="14" t="s">
        <v>14</v>
      </c>
      <c r="D17" s="15">
        <v>4170.5600000000004</v>
      </c>
      <c r="E17" s="15"/>
      <c r="F17" s="16">
        <f t="shared" si="0"/>
        <v>5229.7200000001785</v>
      </c>
      <c r="G17" s="17" t="s">
        <v>32</v>
      </c>
      <c r="H17" s="18" t="s">
        <v>265</v>
      </c>
      <c r="I17" s="51">
        <v>37184</v>
      </c>
      <c r="J17" s="72" t="s">
        <v>262</v>
      </c>
    </row>
    <row r="18" spans="1:10" x14ac:dyDescent="0.25">
      <c r="A18" s="71" t="s">
        <v>266</v>
      </c>
      <c r="B18" s="14">
        <v>274270</v>
      </c>
      <c r="C18" s="14" t="s">
        <v>14</v>
      </c>
      <c r="D18" s="15">
        <v>3862.47</v>
      </c>
      <c r="E18" s="15"/>
      <c r="F18" s="16">
        <f t="shared" si="0"/>
        <v>1367.2500000001787</v>
      </c>
      <c r="G18" s="17" t="s">
        <v>32</v>
      </c>
      <c r="H18" s="18" t="s">
        <v>267</v>
      </c>
      <c r="I18" s="51">
        <v>14422</v>
      </c>
      <c r="J18" s="72" t="s">
        <v>264</v>
      </c>
    </row>
    <row r="19" spans="1:10" x14ac:dyDescent="0.25">
      <c r="A19" s="71" t="s">
        <v>268</v>
      </c>
      <c r="B19" s="14">
        <v>274270</v>
      </c>
      <c r="C19" s="14" t="s">
        <v>14</v>
      </c>
      <c r="D19" s="15">
        <v>390.01</v>
      </c>
      <c r="E19" s="15"/>
      <c r="F19" s="16">
        <f t="shared" si="0"/>
        <v>977.24000000017872</v>
      </c>
      <c r="G19" s="17" t="s">
        <v>32</v>
      </c>
      <c r="H19" s="18" t="s">
        <v>269</v>
      </c>
      <c r="I19" s="51">
        <v>28993</v>
      </c>
      <c r="J19" s="72" t="s">
        <v>268</v>
      </c>
    </row>
    <row r="20" spans="1:10" x14ac:dyDescent="0.25">
      <c r="A20" s="71" t="s">
        <v>270</v>
      </c>
      <c r="B20" s="14">
        <v>274270</v>
      </c>
      <c r="C20" s="14" t="s">
        <v>14</v>
      </c>
      <c r="D20" s="15">
        <v>7028.26</v>
      </c>
      <c r="E20" s="15"/>
      <c r="F20" s="16">
        <f t="shared" si="0"/>
        <v>-6051.0199999998213</v>
      </c>
      <c r="G20" s="17" t="s">
        <v>32</v>
      </c>
      <c r="H20" s="18" t="s">
        <v>271</v>
      </c>
      <c r="I20" s="51">
        <v>48826</v>
      </c>
      <c r="J20" s="72" t="s">
        <v>270</v>
      </c>
    </row>
    <row r="21" spans="1:10" x14ac:dyDescent="0.25">
      <c r="A21" s="71" t="s">
        <v>270</v>
      </c>
      <c r="B21" s="14">
        <v>546645</v>
      </c>
      <c r="C21" s="14" t="s">
        <v>42</v>
      </c>
      <c r="D21" s="15"/>
      <c r="E21" s="15">
        <v>10000</v>
      </c>
      <c r="F21" s="16">
        <f t="shared" si="0"/>
        <v>3948.9800000001787</v>
      </c>
      <c r="G21" s="17" t="s">
        <v>28</v>
      </c>
      <c r="H21" s="18"/>
      <c r="I21" s="51" t="s">
        <v>257</v>
      </c>
      <c r="J21" s="72"/>
    </row>
    <row r="22" spans="1:10" x14ac:dyDescent="0.25">
      <c r="A22" s="71" t="s">
        <v>270</v>
      </c>
      <c r="B22" s="14">
        <v>274270</v>
      </c>
      <c r="C22" s="14" t="s">
        <v>14</v>
      </c>
      <c r="D22" s="15">
        <v>397.68</v>
      </c>
      <c r="E22" s="15"/>
      <c r="F22" s="16">
        <f t="shared" si="0"/>
        <v>3551.3000000001789</v>
      </c>
      <c r="G22" s="17" t="s">
        <v>32</v>
      </c>
      <c r="H22" s="18" t="s">
        <v>272</v>
      </c>
      <c r="I22" s="51" t="s">
        <v>273</v>
      </c>
      <c r="J22" s="72" t="s">
        <v>270</v>
      </c>
    </row>
    <row r="23" spans="1:10" x14ac:dyDescent="0.25">
      <c r="A23" s="71" t="s">
        <v>274</v>
      </c>
      <c r="B23" s="14">
        <v>274270</v>
      </c>
      <c r="C23" s="14" t="s">
        <v>14</v>
      </c>
      <c r="D23" s="15">
        <v>8896.74</v>
      </c>
      <c r="E23" s="15"/>
      <c r="F23" s="16">
        <f t="shared" si="0"/>
        <v>-5345.4399999998204</v>
      </c>
      <c r="G23" s="17" t="s">
        <v>15</v>
      </c>
      <c r="H23" s="18" t="s">
        <v>275</v>
      </c>
      <c r="I23" s="51" t="s">
        <v>276</v>
      </c>
      <c r="J23" s="72" t="s">
        <v>274</v>
      </c>
    </row>
    <row r="24" spans="1:10" x14ac:dyDescent="0.25">
      <c r="A24" s="71" t="s">
        <v>274</v>
      </c>
      <c r="B24" s="14">
        <v>576412</v>
      </c>
      <c r="C24" s="14" t="s">
        <v>42</v>
      </c>
      <c r="D24" s="15"/>
      <c r="E24" s="15">
        <v>7000</v>
      </c>
      <c r="F24" s="16">
        <f t="shared" si="0"/>
        <v>1654.5600000001796</v>
      </c>
      <c r="G24" s="17" t="s">
        <v>28</v>
      </c>
      <c r="H24" s="18"/>
      <c r="I24" s="51" t="s">
        <v>257</v>
      </c>
      <c r="J24" s="72"/>
    </row>
    <row r="25" spans="1:10" x14ac:dyDescent="0.25">
      <c r="A25" s="71" t="s">
        <v>277</v>
      </c>
      <c r="B25" s="14">
        <v>274270</v>
      </c>
      <c r="C25" s="14" t="s">
        <v>14</v>
      </c>
      <c r="D25" s="15">
        <v>6638.94</v>
      </c>
      <c r="E25" s="15"/>
      <c r="F25" s="16">
        <f t="shared" si="0"/>
        <v>-4984.37999999982</v>
      </c>
      <c r="G25" s="17" t="s">
        <v>15</v>
      </c>
      <c r="H25" s="18" t="s">
        <v>275</v>
      </c>
      <c r="I25" s="51" t="s">
        <v>278</v>
      </c>
      <c r="J25" s="72" t="s">
        <v>277</v>
      </c>
    </row>
    <row r="26" spans="1:10" x14ac:dyDescent="0.25">
      <c r="A26" s="71" t="s">
        <v>277</v>
      </c>
      <c r="B26" s="14">
        <v>351832</v>
      </c>
      <c r="C26" s="14" t="s">
        <v>42</v>
      </c>
      <c r="D26" s="15"/>
      <c r="E26" s="15">
        <v>10000</v>
      </c>
      <c r="F26" s="16">
        <f t="shared" si="0"/>
        <v>5015.62000000018</v>
      </c>
      <c r="G26" s="17" t="s">
        <v>28</v>
      </c>
      <c r="H26" s="18"/>
      <c r="I26" s="51"/>
      <c r="J26" s="72"/>
    </row>
    <row r="27" spans="1:10" x14ac:dyDescent="0.25">
      <c r="A27" s="71"/>
      <c r="B27" s="14"/>
      <c r="C27" s="14"/>
      <c r="D27" s="15"/>
      <c r="E27" s="15"/>
      <c r="F27" s="16"/>
      <c r="G27" s="17"/>
      <c r="H27" s="18"/>
      <c r="I27" s="51"/>
      <c r="J27" s="72"/>
    </row>
    <row r="28" spans="1:10" ht="15.75" thickBot="1" x14ac:dyDescent="0.3">
      <c r="A28" s="83" t="s">
        <v>21</v>
      </c>
      <c r="B28" s="84"/>
      <c r="C28" s="20"/>
      <c r="D28" s="21">
        <f>SUM(D10:D27)</f>
        <v>619393.66</v>
      </c>
      <c r="E28" s="21">
        <f>SUM(E10:E27)</f>
        <v>537000</v>
      </c>
      <c r="F28" s="22">
        <f>F9-D28+E28</f>
        <v>5015.6200000001118</v>
      </c>
      <c r="G28" s="23"/>
      <c r="H28" s="24"/>
      <c r="I28" s="52"/>
      <c r="J28" s="76"/>
    </row>
    <row r="29" spans="1:10" x14ac:dyDescent="0.25">
      <c r="A29" s="26" t="s">
        <v>22</v>
      </c>
      <c r="B29" s="3"/>
      <c r="C29" s="3"/>
      <c r="D29" s="4"/>
      <c r="E29" s="3"/>
      <c r="F29" s="3"/>
      <c r="G29" s="3"/>
      <c r="H29" s="3"/>
      <c r="I29" s="3"/>
      <c r="J29" s="5"/>
    </row>
    <row r="30" spans="1:10" x14ac:dyDescent="0.25">
      <c r="A30" s="26"/>
      <c r="B30" s="3"/>
      <c r="C30" s="3"/>
      <c r="D30" s="4"/>
      <c r="E30" s="3"/>
      <c r="F30" s="3"/>
      <c r="G30" s="3"/>
      <c r="H30" s="3"/>
      <c r="I30" s="3"/>
      <c r="J30" s="5"/>
    </row>
    <row r="31" spans="1:10" x14ac:dyDescent="0.25">
      <c r="A31" s="26"/>
      <c r="B31" s="3"/>
      <c r="C31" s="3"/>
      <c r="D31" s="4"/>
      <c r="E31" s="3"/>
      <c r="F31" s="3"/>
      <c r="G31" s="3"/>
      <c r="H31" s="3"/>
      <c r="I31" s="3"/>
      <c r="J31" s="5"/>
    </row>
    <row r="33" spans="1:10" ht="25.5" x14ac:dyDescent="0.25">
      <c r="C33" s="80" t="s">
        <v>0</v>
      </c>
      <c r="D33" s="80"/>
      <c r="E33" s="80"/>
      <c r="F33" s="80"/>
      <c r="G33" s="80"/>
      <c r="H33" s="80"/>
      <c r="I33" s="80"/>
      <c r="J33" s="80"/>
    </row>
    <row r="35" spans="1:10" ht="18.75" x14ac:dyDescent="0.3">
      <c r="A35" s="81" t="s">
        <v>279</v>
      </c>
      <c r="B35" s="81"/>
      <c r="C35" s="81"/>
      <c r="D35" s="81"/>
      <c r="E35" s="81"/>
      <c r="F35" s="81"/>
      <c r="G35" s="81"/>
      <c r="H35" s="81"/>
      <c r="I35" s="81"/>
      <c r="J35" s="81"/>
    </row>
    <row r="36" spans="1:10" x14ac:dyDescent="0.25">
      <c r="A36" s="3"/>
      <c r="B36" s="3"/>
      <c r="C36" s="3"/>
      <c r="D36" s="4"/>
      <c r="E36" s="3"/>
      <c r="F36" s="3"/>
      <c r="G36" s="3"/>
      <c r="H36" s="3"/>
      <c r="I36" s="3"/>
      <c r="J36" s="5"/>
    </row>
    <row r="37" spans="1:10" x14ac:dyDescent="0.25">
      <c r="A37" s="85" t="s">
        <v>23</v>
      </c>
      <c r="B37" s="86"/>
      <c r="C37" s="86"/>
      <c r="D37" s="86"/>
      <c r="E37" s="87"/>
      <c r="F37" s="3"/>
      <c r="G37" s="77" t="s">
        <v>24</v>
      </c>
      <c r="H37" s="77"/>
      <c r="I37" s="77"/>
      <c r="J37" s="5"/>
    </row>
    <row r="38" spans="1:10" x14ac:dyDescent="0.25">
      <c r="A38" s="27" t="s">
        <v>25</v>
      </c>
      <c r="B38" s="88"/>
      <c r="C38" s="88"/>
      <c r="D38" s="28"/>
      <c r="E38" s="29">
        <f t="shared" ref="E38:E56" si="1">SUMIF($G$8:$G$27,A38,$D$8:$D$27)</f>
        <v>130000</v>
      </c>
      <c r="F38" s="3"/>
      <c r="G38" s="70" t="s">
        <v>26</v>
      </c>
      <c r="H38" s="88"/>
      <c r="I38" s="30">
        <f>SUMIF($G$8:$G$27,G38,$E$8:$E$27)</f>
        <v>0</v>
      </c>
      <c r="J38" s="5"/>
    </row>
    <row r="39" spans="1:10" x14ac:dyDescent="0.25">
      <c r="A39" s="27" t="s">
        <v>27</v>
      </c>
      <c r="B39" s="88"/>
      <c r="C39" s="88"/>
      <c r="D39" s="28"/>
      <c r="E39" s="29">
        <f t="shared" si="1"/>
        <v>0</v>
      </c>
      <c r="F39" s="3"/>
      <c r="G39" s="70" t="s">
        <v>17</v>
      </c>
      <c r="H39" s="88"/>
      <c r="I39" s="31">
        <f>SUMIF($G$8:$G$27,G39,$E$8:$E$27)</f>
        <v>500000</v>
      </c>
      <c r="J39" s="5"/>
    </row>
    <row r="40" spans="1:10" x14ac:dyDescent="0.25">
      <c r="A40" s="27" t="s">
        <v>19</v>
      </c>
      <c r="B40" s="88"/>
      <c r="C40" s="88"/>
      <c r="D40" s="28"/>
      <c r="E40" s="29">
        <f t="shared" si="1"/>
        <v>0</v>
      </c>
      <c r="F40" s="3"/>
      <c r="G40" s="27" t="s">
        <v>28</v>
      </c>
      <c r="H40" s="88"/>
      <c r="I40" s="31">
        <f>SUMIF($G$8:$G$27,G40,$E$8:$E$27)</f>
        <v>37000</v>
      </c>
      <c r="J40" s="5"/>
    </row>
    <row r="41" spans="1:10" x14ac:dyDescent="0.25">
      <c r="A41" s="27" t="s">
        <v>15</v>
      </c>
      <c r="B41" s="88"/>
      <c r="C41" s="88"/>
      <c r="D41" s="28"/>
      <c r="E41" s="29">
        <f t="shared" si="1"/>
        <v>18066.64</v>
      </c>
      <c r="F41" s="3"/>
      <c r="G41" s="27" t="s">
        <v>20</v>
      </c>
      <c r="H41" s="3"/>
      <c r="I41" s="31">
        <f>SUMIF($G$8:$G$27,G41,$E$8:$E$27)</f>
        <v>0</v>
      </c>
      <c r="J41" s="5"/>
    </row>
    <row r="42" spans="1:10" x14ac:dyDescent="0.25">
      <c r="A42" s="27" t="s">
        <v>29</v>
      </c>
      <c r="B42" s="88"/>
      <c r="C42" s="88"/>
      <c r="D42" s="28"/>
      <c r="E42" s="29">
        <f t="shared" si="1"/>
        <v>0</v>
      </c>
      <c r="F42" s="3"/>
      <c r="G42" s="89"/>
      <c r="H42" s="90"/>
      <c r="I42" s="31">
        <f>SUMIF($G$8:$G$27,G42,$E$8:$E$27)</f>
        <v>0</v>
      </c>
      <c r="J42" s="5"/>
    </row>
    <row r="43" spans="1:10" x14ac:dyDescent="0.25">
      <c r="A43" s="27" t="s">
        <v>30</v>
      </c>
      <c r="B43" s="88"/>
      <c r="C43" s="88"/>
      <c r="D43" s="28"/>
      <c r="E43" s="29">
        <f t="shared" si="1"/>
        <v>0</v>
      </c>
      <c r="F43" s="3"/>
      <c r="G43" s="32" t="s">
        <v>31</v>
      </c>
      <c r="H43" s="91"/>
      <c r="I43" s="33">
        <f>SUM(I38:I42)</f>
        <v>537000</v>
      </c>
      <c r="J43" s="5"/>
    </row>
    <row r="44" spans="1:10" x14ac:dyDescent="0.25">
      <c r="A44" s="27" t="s">
        <v>18</v>
      </c>
      <c r="B44" s="88"/>
      <c r="C44" s="88"/>
      <c r="D44" s="28"/>
      <c r="E44" s="29">
        <f t="shared" si="1"/>
        <v>449430.94</v>
      </c>
      <c r="F44" s="3"/>
      <c r="G44" s="92"/>
      <c r="H44" s="93"/>
      <c r="I44" s="34"/>
      <c r="J44" s="5"/>
    </row>
    <row r="45" spans="1:10" x14ac:dyDescent="0.25">
      <c r="A45" s="27" t="s">
        <v>32</v>
      </c>
      <c r="B45" s="88"/>
      <c r="C45" s="88"/>
      <c r="D45" s="28"/>
      <c r="E45" s="29">
        <f t="shared" si="1"/>
        <v>21896.080000000002</v>
      </c>
      <c r="F45" s="3"/>
      <c r="G45" s="35" t="s">
        <v>33</v>
      </c>
      <c r="H45" s="36"/>
      <c r="I45" s="37"/>
    </row>
    <row r="46" spans="1:10" x14ac:dyDescent="0.25">
      <c r="A46" s="27"/>
      <c r="B46" s="88"/>
      <c r="C46" s="88"/>
      <c r="D46" s="28"/>
      <c r="E46" s="29">
        <f t="shared" si="1"/>
        <v>0</v>
      </c>
      <c r="F46" s="3"/>
      <c r="G46" s="70" t="s">
        <v>34</v>
      </c>
      <c r="H46" s="88"/>
      <c r="I46" s="30">
        <f>'[1]CEF Março 2022 - 900168'!I38</f>
        <v>64129.769999999939</v>
      </c>
    </row>
    <row r="47" spans="1:10" x14ac:dyDescent="0.25">
      <c r="A47" s="27"/>
      <c r="B47" s="88"/>
      <c r="C47" s="88"/>
      <c r="D47" s="28"/>
      <c r="E47" s="29">
        <f t="shared" si="1"/>
        <v>0</v>
      </c>
      <c r="F47" s="3"/>
      <c r="G47" s="27" t="s">
        <v>25</v>
      </c>
      <c r="H47" s="88"/>
      <c r="I47" s="31">
        <f>SUMIF($G$8:$G$27,G47,$D$8:$D$27)</f>
        <v>130000</v>
      </c>
    </row>
    <row r="48" spans="1:10" x14ac:dyDescent="0.25">
      <c r="A48" s="27"/>
      <c r="B48" s="88"/>
      <c r="C48" s="88"/>
      <c r="D48" s="28"/>
      <c r="E48" s="29">
        <f t="shared" si="1"/>
        <v>0</v>
      </c>
      <c r="F48" s="3"/>
      <c r="G48" s="89" t="s">
        <v>28</v>
      </c>
      <c r="H48" s="90"/>
      <c r="I48" s="31">
        <f>-SUMIF($G$8:$G$27,G48,$E$8:$E$27)</f>
        <v>-37000</v>
      </c>
    </row>
    <row r="49" spans="1:10" x14ac:dyDescent="0.25">
      <c r="A49" s="27"/>
      <c r="B49" s="88"/>
      <c r="C49" s="88"/>
      <c r="D49" s="28"/>
      <c r="E49" s="29">
        <f t="shared" si="1"/>
        <v>0</v>
      </c>
      <c r="F49" s="3"/>
      <c r="G49" s="70" t="s">
        <v>35</v>
      </c>
      <c r="H49" s="88"/>
      <c r="I49" s="31">
        <v>1150.3699999999999</v>
      </c>
    </row>
    <row r="50" spans="1:10" x14ac:dyDescent="0.25">
      <c r="A50" s="70"/>
      <c r="B50" s="88"/>
      <c r="C50" s="88"/>
      <c r="D50" s="28"/>
      <c r="E50" s="29">
        <f t="shared" si="1"/>
        <v>0</v>
      </c>
      <c r="F50" s="3"/>
      <c r="G50" s="38"/>
      <c r="H50" s="39"/>
      <c r="I50" s="31"/>
    </row>
    <row r="51" spans="1:10" x14ac:dyDescent="0.25">
      <c r="A51" s="27"/>
      <c r="B51" s="88"/>
      <c r="C51" s="88"/>
      <c r="D51" s="28"/>
      <c r="E51" s="29">
        <f t="shared" si="1"/>
        <v>0</v>
      </c>
      <c r="F51" s="3"/>
      <c r="G51" s="40" t="s">
        <v>36</v>
      </c>
      <c r="H51" s="39"/>
      <c r="I51" s="41">
        <f>SUM(I46:I50)</f>
        <v>158280.13999999993</v>
      </c>
    </row>
    <row r="52" spans="1:10" x14ac:dyDescent="0.25">
      <c r="A52" s="27"/>
      <c r="B52" s="88"/>
      <c r="C52" s="88"/>
      <c r="D52" s="28"/>
      <c r="E52" s="29">
        <f t="shared" si="1"/>
        <v>0</v>
      </c>
      <c r="F52" s="3"/>
      <c r="G52" s="42"/>
      <c r="I52" s="43"/>
      <c r="J52" s="5"/>
    </row>
    <row r="53" spans="1:10" x14ac:dyDescent="0.25">
      <c r="A53" s="27"/>
      <c r="B53" s="88"/>
      <c r="C53" s="88"/>
      <c r="D53" s="28"/>
      <c r="E53" s="29">
        <f t="shared" si="1"/>
        <v>0</v>
      </c>
      <c r="F53" s="3"/>
      <c r="G53" s="35" t="s">
        <v>37</v>
      </c>
      <c r="H53" s="36"/>
      <c r="I53" s="37"/>
      <c r="J53" s="5"/>
    </row>
    <row r="54" spans="1:10" x14ac:dyDescent="0.25">
      <c r="A54" s="27"/>
      <c r="B54" s="88"/>
      <c r="C54" s="88"/>
      <c r="D54" s="28"/>
      <c r="E54" s="29">
        <f t="shared" si="1"/>
        <v>0</v>
      </c>
      <c r="F54" s="3"/>
      <c r="G54" s="70" t="s">
        <v>34</v>
      </c>
      <c r="H54" s="88"/>
      <c r="I54" s="44">
        <f>'[1]CEF Março 2022 - 900168'!I45</f>
        <v>0</v>
      </c>
      <c r="J54" s="5"/>
    </row>
    <row r="55" spans="1:10" x14ac:dyDescent="0.25">
      <c r="A55" s="27"/>
      <c r="B55" s="88"/>
      <c r="C55" s="88"/>
      <c r="D55" s="28"/>
      <c r="E55" s="29">
        <f t="shared" si="1"/>
        <v>0</v>
      </c>
      <c r="F55" s="3"/>
      <c r="G55" s="70" t="s">
        <v>38</v>
      </c>
      <c r="H55" s="88"/>
      <c r="I55" s="45">
        <v>500000</v>
      </c>
      <c r="J55" s="5"/>
    </row>
    <row r="56" spans="1:10" x14ac:dyDescent="0.25">
      <c r="A56" s="27"/>
      <c r="B56" s="88"/>
      <c r="C56" s="88"/>
      <c r="D56" s="28"/>
      <c r="E56" s="29">
        <f t="shared" si="1"/>
        <v>0</v>
      </c>
      <c r="F56" s="3"/>
      <c r="G56" s="70" t="s">
        <v>17</v>
      </c>
      <c r="H56" s="88"/>
      <c r="I56" s="31">
        <f>-SUMIF($G$8:$G$27,G56,$E$8:$E$27)</f>
        <v>-500000</v>
      </c>
      <c r="J56" s="5"/>
    </row>
    <row r="57" spans="1:10" x14ac:dyDescent="0.25">
      <c r="A57" s="27"/>
      <c r="B57" s="88"/>
      <c r="C57" s="88"/>
      <c r="D57" s="28"/>
      <c r="E57" s="29"/>
      <c r="F57" s="3"/>
      <c r="G57" s="70"/>
      <c r="H57" s="39"/>
      <c r="I57" s="46"/>
      <c r="J57" s="5"/>
    </row>
    <row r="58" spans="1:10" x14ac:dyDescent="0.25">
      <c r="A58" s="78" t="s">
        <v>31</v>
      </c>
      <c r="B58" s="79"/>
      <c r="C58" s="79"/>
      <c r="D58" s="47"/>
      <c r="E58" s="48">
        <f>SUM(E38:E57)</f>
        <v>619393.66</v>
      </c>
      <c r="F58" s="3"/>
      <c r="G58" s="32" t="s">
        <v>36</v>
      </c>
      <c r="H58" s="39"/>
      <c r="I58" s="41">
        <f>SUM(I54:I57)</f>
        <v>0</v>
      </c>
      <c r="J58" s="5"/>
    </row>
    <row r="59" spans="1:10" x14ac:dyDescent="0.25">
      <c r="D59"/>
      <c r="F59" s="3"/>
      <c r="G59" s="93"/>
      <c r="H59" s="93"/>
      <c r="I59" s="75"/>
      <c r="J59" s="5"/>
    </row>
    <row r="60" spans="1:10" x14ac:dyDescent="0.25">
      <c r="E60" s="74">
        <f>D28-E58</f>
        <v>0</v>
      </c>
    </row>
    <row r="63" spans="1:10" x14ac:dyDescent="0.25">
      <c r="E63" s="74"/>
    </row>
  </sheetData>
  <mergeCells count="12">
    <mergeCell ref="G37:I37"/>
    <mergeCell ref="G42:H42"/>
    <mergeCell ref="G48:H48"/>
    <mergeCell ref="A58:C58"/>
    <mergeCell ref="C2:J2"/>
    <mergeCell ref="A4:J4"/>
    <mergeCell ref="A6:F6"/>
    <mergeCell ref="G6:J6"/>
    <mergeCell ref="A28:B28"/>
    <mergeCell ref="C33:J33"/>
    <mergeCell ref="A35:J35"/>
    <mergeCell ref="A37:E3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27"/>
  <sheetViews>
    <sheetView tabSelected="1" workbookViewId="0">
      <selection activeCell="C14" sqref="C14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9" bestFit="1" customWidth="1"/>
    <col min="10" max="10" width="11.5703125" style="2" bestFit="1" customWidth="1"/>
  </cols>
  <sheetData>
    <row r="2" spans="1:10" ht="25.5" x14ac:dyDescent="0.25">
      <c r="C2" s="80" t="s">
        <v>0</v>
      </c>
      <c r="D2" s="80"/>
      <c r="E2" s="80"/>
      <c r="F2" s="80"/>
      <c r="G2" s="80"/>
      <c r="H2" s="80"/>
      <c r="I2" s="80"/>
      <c r="J2" s="80"/>
    </row>
    <row r="4" spans="1:10" ht="18.75" x14ac:dyDescent="0.3">
      <c r="A4" s="81" t="s">
        <v>280</v>
      </c>
      <c r="B4" s="81"/>
      <c r="C4" s="81"/>
      <c r="D4" s="81"/>
      <c r="E4" s="81"/>
      <c r="F4" s="81"/>
      <c r="G4" s="81"/>
      <c r="H4" s="81"/>
      <c r="I4" s="81"/>
      <c r="J4" s="81"/>
    </row>
    <row r="6" spans="1:10" x14ac:dyDescent="0.25">
      <c r="A6" s="82" t="s">
        <v>1</v>
      </c>
      <c r="B6" s="82"/>
      <c r="C6" s="82"/>
      <c r="D6" s="82"/>
      <c r="E6" s="82"/>
      <c r="F6" s="82"/>
      <c r="G6" s="82" t="s">
        <v>2</v>
      </c>
      <c r="H6" s="82"/>
      <c r="I6" s="82"/>
      <c r="J6" s="82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0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71"/>
      <c r="B9" s="51"/>
      <c r="C9" s="14" t="s">
        <v>13</v>
      </c>
      <c r="D9" s="15"/>
      <c r="E9" s="15"/>
      <c r="F9" s="16">
        <f>'[1]CEF Março 2022 - 901922'!F267</f>
        <v>1832.3600000073202</v>
      </c>
      <c r="G9" s="17"/>
      <c r="H9" s="18"/>
      <c r="I9" s="51"/>
      <c r="J9" s="72"/>
    </row>
    <row r="10" spans="1:10" x14ac:dyDescent="0.25">
      <c r="A10" s="71" t="s">
        <v>253</v>
      </c>
      <c r="B10" s="51">
        <v>414339</v>
      </c>
      <c r="C10" s="14" t="s">
        <v>39</v>
      </c>
      <c r="D10" s="15">
        <v>429</v>
      </c>
      <c r="E10" s="15"/>
      <c r="F10" s="16">
        <f t="shared" ref="F10:F73" si="0">F9-D10+E10</f>
        <v>1403.3600000073202</v>
      </c>
      <c r="G10" s="17" t="s">
        <v>41</v>
      </c>
      <c r="H10" s="18" t="s">
        <v>48</v>
      </c>
      <c r="I10" s="51">
        <v>129657</v>
      </c>
      <c r="J10" s="72" t="s">
        <v>191</v>
      </c>
    </row>
    <row r="11" spans="1:10" x14ac:dyDescent="0.25">
      <c r="A11" s="71" t="s">
        <v>253</v>
      </c>
      <c r="B11" s="51">
        <v>412828</v>
      </c>
      <c r="C11" s="14" t="s">
        <v>39</v>
      </c>
      <c r="D11" s="15">
        <v>563.4</v>
      </c>
      <c r="E11" s="15"/>
      <c r="F11" s="16">
        <f t="shared" si="0"/>
        <v>839.96000000732022</v>
      </c>
      <c r="G11" s="17" t="s">
        <v>41</v>
      </c>
      <c r="H11" s="18" t="s">
        <v>281</v>
      </c>
      <c r="I11" s="51">
        <v>61293</v>
      </c>
      <c r="J11" s="72" t="s">
        <v>194</v>
      </c>
    </row>
    <row r="12" spans="1:10" x14ac:dyDescent="0.25">
      <c r="A12" s="71" t="s">
        <v>253</v>
      </c>
      <c r="B12" s="51">
        <v>412268</v>
      </c>
      <c r="C12" s="14" t="s">
        <v>39</v>
      </c>
      <c r="D12" s="15">
        <v>390.4</v>
      </c>
      <c r="E12" s="15"/>
      <c r="F12" s="16">
        <f t="shared" si="0"/>
        <v>449.56000000732024</v>
      </c>
      <c r="G12" s="17" t="s">
        <v>41</v>
      </c>
      <c r="H12" s="18" t="s">
        <v>282</v>
      </c>
      <c r="I12" s="51">
        <v>11713</v>
      </c>
      <c r="J12" s="72" t="s">
        <v>194</v>
      </c>
    </row>
    <row r="13" spans="1:10" x14ac:dyDescent="0.25">
      <c r="A13" s="71" t="s">
        <v>253</v>
      </c>
      <c r="B13" s="51">
        <v>416030</v>
      </c>
      <c r="C13" s="14" t="s">
        <v>39</v>
      </c>
      <c r="D13" s="15">
        <v>580</v>
      </c>
      <c r="E13" s="15"/>
      <c r="F13" s="16">
        <f t="shared" si="0"/>
        <v>-130.43999999267976</v>
      </c>
      <c r="G13" s="17" t="s">
        <v>153</v>
      </c>
      <c r="H13" s="18" t="s">
        <v>283</v>
      </c>
      <c r="I13" s="51">
        <v>224</v>
      </c>
      <c r="J13" s="72" t="s">
        <v>192</v>
      </c>
    </row>
    <row r="14" spans="1:10" x14ac:dyDescent="0.25">
      <c r="A14" s="71" t="s">
        <v>253</v>
      </c>
      <c r="B14" s="51">
        <v>413368</v>
      </c>
      <c r="C14" s="14" t="s">
        <v>39</v>
      </c>
      <c r="D14" s="15">
        <v>2384.63</v>
      </c>
      <c r="E14" s="15"/>
      <c r="F14" s="16">
        <f t="shared" si="0"/>
        <v>-2515.0699999926801</v>
      </c>
      <c r="G14" s="17" t="s">
        <v>41</v>
      </c>
      <c r="H14" s="18" t="s">
        <v>48</v>
      </c>
      <c r="I14" s="51">
        <v>129163</v>
      </c>
      <c r="J14" s="72" t="s">
        <v>194</v>
      </c>
    </row>
    <row r="15" spans="1:10" x14ac:dyDescent="0.25">
      <c r="A15" s="71" t="s">
        <v>253</v>
      </c>
      <c r="B15" s="51">
        <v>417470</v>
      </c>
      <c r="C15" s="14" t="s">
        <v>39</v>
      </c>
      <c r="D15" s="15">
        <v>1391.82</v>
      </c>
      <c r="E15" s="15"/>
      <c r="F15" s="16">
        <f t="shared" si="0"/>
        <v>-3906.8899999926798</v>
      </c>
      <c r="G15" s="17" t="s">
        <v>46</v>
      </c>
      <c r="H15" s="18" t="s">
        <v>47</v>
      </c>
      <c r="I15" s="51">
        <v>5002</v>
      </c>
      <c r="J15" s="72" t="s">
        <v>202</v>
      </c>
    </row>
    <row r="16" spans="1:10" x14ac:dyDescent="0.25">
      <c r="A16" s="71" t="s">
        <v>253</v>
      </c>
      <c r="B16" s="51">
        <v>411036</v>
      </c>
      <c r="C16" s="14" t="s">
        <v>39</v>
      </c>
      <c r="D16" s="15">
        <v>49386.28</v>
      </c>
      <c r="E16" s="15"/>
      <c r="F16" s="16">
        <f t="shared" si="0"/>
        <v>-53293.169999992679</v>
      </c>
      <c r="G16" s="17" t="s">
        <v>40</v>
      </c>
      <c r="H16" s="18" t="s">
        <v>284</v>
      </c>
      <c r="I16" s="51">
        <v>35027945</v>
      </c>
      <c r="J16" s="72" t="s">
        <v>249</v>
      </c>
    </row>
    <row r="17" spans="1:10" x14ac:dyDescent="0.25">
      <c r="A17" s="71" t="s">
        <v>253</v>
      </c>
      <c r="B17" s="51">
        <v>413863</v>
      </c>
      <c r="C17" s="14" t="s">
        <v>39</v>
      </c>
      <c r="D17" s="15">
        <v>527.25</v>
      </c>
      <c r="E17" s="15"/>
      <c r="F17" s="16">
        <f t="shared" si="0"/>
        <v>-53820.419999992679</v>
      </c>
      <c r="G17" s="17" t="s">
        <v>62</v>
      </c>
      <c r="H17" s="18" t="s">
        <v>285</v>
      </c>
      <c r="I17" s="51">
        <v>149030</v>
      </c>
      <c r="J17" s="72" t="s">
        <v>194</v>
      </c>
    </row>
    <row r="18" spans="1:10" x14ac:dyDescent="0.25">
      <c r="A18" s="71" t="s">
        <v>253</v>
      </c>
      <c r="B18" s="51">
        <v>415530</v>
      </c>
      <c r="C18" s="14" t="s">
        <v>39</v>
      </c>
      <c r="D18" s="15">
        <v>1822.57</v>
      </c>
      <c r="E18" s="15"/>
      <c r="F18" s="16">
        <f t="shared" si="0"/>
        <v>-55642.989999992678</v>
      </c>
      <c r="G18" s="17" t="s">
        <v>41</v>
      </c>
      <c r="H18" s="18" t="s">
        <v>175</v>
      </c>
      <c r="I18" s="51">
        <v>177537</v>
      </c>
      <c r="J18" s="72" t="s">
        <v>195</v>
      </c>
    </row>
    <row r="19" spans="1:10" x14ac:dyDescent="0.25">
      <c r="A19" s="71" t="s">
        <v>253</v>
      </c>
      <c r="B19" s="51">
        <v>420180</v>
      </c>
      <c r="C19" s="14" t="s">
        <v>39</v>
      </c>
      <c r="D19" s="15">
        <v>306.35000000000002</v>
      </c>
      <c r="E19" s="15"/>
      <c r="F19" s="16">
        <f t="shared" si="0"/>
        <v>-55949.339999992677</v>
      </c>
      <c r="G19" s="17" t="s">
        <v>41</v>
      </c>
      <c r="H19" s="18" t="s">
        <v>286</v>
      </c>
      <c r="I19" s="51">
        <v>7925</v>
      </c>
      <c r="J19" s="72" t="s">
        <v>192</v>
      </c>
    </row>
    <row r="20" spans="1:10" x14ac:dyDescent="0.25">
      <c r="A20" s="71" t="s">
        <v>253</v>
      </c>
      <c r="B20" s="51">
        <v>416540</v>
      </c>
      <c r="C20" s="14" t="s">
        <v>39</v>
      </c>
      <c r="D20" s="15">
        <v>1037.6500000000001</v>
      </c>
      <c r="E20" s="15"/>
      <c r="F20" s="16">
        <f t="shared" si="0"/>
        <v>-56986.989999992678</v>
      </c>
      <c r="G20" s="17" t="s">
        <v>46</v>
      </c>
      <c r="H20" s="18" t="s">
        <v>47</v>
      </c>
      <c r="I20" s="51">
        <v>6978</v>
      </c>
      <c r="J20" s="72" t="s">
        <v>192</v>
      </c>
    </row>
    <row r="21" spans="1:10" x14ac:dyDescent="0.25">
      <c r="A21" s="71" t="s">
        <v>253</v>
      </c>
      <c r="B21" s="51">
        <v>414878</v>
      </c>
      <c r="C21" s="14" t="s">
        <v>39</v>
      </c>
      <c r="D21" s="15">
        <v>238</v>
      </c>
      <c r="E21" s="15"/>
      <c r="F21" s="16">
        <f t="shared" si="0"/>
        <v>-57224.989999992678</v>
      </c>
      <c r="G21" s="17" t="s">
        <v>151</v>
      </c>
      <c r="H21" s="18" t="s">
        <v>226</v>
      </c>
      <c r="I21" s="51">
        <v>83280</v>
      </c>
      <c r="J21" s="72" t="s">
        <v>192</v>
      </c>
    </row>
    <row r="22" spans="1:10" x14ac:dyDescent="0.25">
      <c r="A22" s="71" t="s">
        <v>253</v>
      </c>
      <c r="B22" s="51">
        <v>364538</v>
      </c>
      <c r="C22" s="14" t="s">
        <v>42</v>
      </c>
      <c r="D22" s="15"/>
      <c r="E22" s="15">
        <v>64000</v>
      </c>
      <c r="F22" s="16">
        <f t="shared" si="0"/>
        <v>6775.0100000073217</v>
      </c>
      <c r="G22" s="17" t="s">
        <v>28</v>
      </c>
      <c r="H22" s="18"/>
      <c r="I22" s="51"/>
      <c r="J22" s="72"/>
    </row>
    <row r="23" spans="1:10" x14ac:dyDescent="0.25">
      <c r="A23" s="71" t="s">
        <v>253</v>
      </c>
      <c r="B23" s="51">
        <v>417023</v>
      </c>
      <c r="C23" s="14" t="s">
        <v>39</v>
      </c>
      <c r="D23" s="15">
        <v>5520.93</v>
      </c>
      <c r="E23" s="15"/>
      <c r="F23" s="16">
        <f t="shared" si="0"/>
        <v>1254.0800000073214</v>
      </c>
      <c r="G23" s="17" t="s">
        <v>41</v>
      </c>
      <c r="H23" s="18" t="s">
        <v>74</v>
      </c>
      <c r="I23" s="51">
        <v>836726</v>
      </c>
      <c r="J23" s="72" t="s">
        <v>198</v>
      </c>
    </row>
    <row r="24" spans="1:10" x14ac:dyDescent="0.25">
      <c r="A24" s="71" t="s">
        <v>287</v>
      </c>
      <c r="B24" s="51">
        <v>254713</v>
      </c>
      <c r="C24" s="14" t="s">
        <v>42</v>
      </c>
      <c r="D24" s="15"/>
      <c r="E24" s="15">
        <v>135000</v>
      </c>
      <c r="F24" s="16">
        <f t="shared" si="0"/>
        <v>136254.08000000732</v>
      </c>
      <c r="G24" s="17" t="s">
        <v>28</v>
      </c>
      <c r="H24" s="18"/>
      <c r="I24" s="51"/>
      <c r="J24" s="72"/>
    </row>
    <row r="25" spans="1:10" x14ac:dyDescent="0.25">
      <c r="A25" s="71" t="s">
        <v>287</v>
      </c>
      <c r="B25" s="51">
        <v>494608</v>
      </c>
      <c r="C25" s="14" t="s">
        <v>39</v>
      </c>
      <c r="D25" s="15">
        <v>994.16</v>
      </c>
      <c r="E25" s="15"/>
      <c r="F25" s="16">
        <f t="shared" si="0"/>
        <v>135259.92000000732</v>
      </c>
      <c r="G25" s="17" t="s">
        <v>46</v>
      </c>
      <c r="H25" s="18" t="s">
        <v>47</v>
      </c>
      <c r="I25" s="51">
        <v>6991</v>
      </c>
      <c r="J25" s="72" t="s">
        <v>203</v>
      </c>
    </row>
    <row r="26" spans="1:10" x14ac:dyDescent="0.25">
      <c r="A26" s="71" t="s">
        <v>287</v>
      </c>
      <c r="B26" s="51">
        <v>134595</v>
      </c>
      <c r="C26" s="14" t="s">
        <v>44</v>
      </c>
      <c r="D26" s="15">
        <v>396</v>
      </c>
      <c r="E26" s="15"/>
      <c r="F26" s="16">
        <f t="shared" si="0"/>
        <v>134863.92000000732</v>
      </c>
      <c r="G26" s="17" t="s">
        <v>49</v>
      </c>
      <c r="H26" s="18" t="s">
        <v>288</v>
      </c>
      <c r="I26" s="51">
        <v>284</v>
      </c>
      <c r="J26" s="72" t="s">
        <v>235</v>
      </c>
    </row>
    <row r="27" spans="1:10" x14ac:dyDescent="0.25">
      <c r="A27" s="71" t="s">
        <v>287</v>
      </c>
      <c r="B27" s="51">
        <v>134595</v>
      </c>
      <c r="C27" s="14" t="s">
        <v>44</v>
      </c>
      <c r="D27" s="15">
        <v>3060</v>
      </c>
      <c r="E27" s="15"/>
      <c r="F27" s="16">
        <f t="shared" si="0"/>
        <v>131803.92000000732</v>
      </c>
      <c r="G27" s="17" t="s">
        <v>49</v>
      </c>
      <c r="H27" s="18" t="s">
        <v>288</v>
      </c>
      <c r="I27" s="51">
        <v>285</v>
      </c>
      <c r="J27" s="72" t="s">
        <v>236</v>
      </c>
    </row>
    <row r="28" spans="1:10" x14ac:dyDescent="0.25">
      <c r="A28" s="71" t="s">
        <v>287</v>
      </c>
      <c r="B28" s="51">
        <v>51531</v>
      </c>
      <c r="C28" s="14" t="s">
        <v>59</v>
      </c>
      <c r="D28" s="15">
        <v>129250.35</v>
      </c>
      <c r="E28" s="15"/>
      <c r="F28" s="16">
        <f t="shared" si="0"/>
        <v>2553.570000007312</v>
      </c>
      <c r="G28" s="17" t="s">
        <v>129</v>
      </c>
      <c r="H28" s="18" t="s">
        <v>130</v>
      </c>
      <c r="I28" s="73">
        <v>44593</v>
      </c>
      <c r="J28" s="72" t="s">
        <v>230</v>
      </c>
    </row>
    <row r="29" spans="1:10" x14ac:dyDescent="0.25">
      <c r="A29" s="71" t="s">
        <v>256</v>
      </c>
      <c r="B29" s="51">
        <v>385871</v>
      </c>
      <c r="C29" s="14" t="s">
        <v>39</v>
      </c>
      <c r="D29" s="15">
        <v>1850.71</v>
      </c>
      <c r="E29" s="15"/>
      <c r="F29" s="16">
        <f t="shared" si="0"/>
        <v>702.86000000731201</v>
      </c>
      <c r="G29" s="17" t="s">
        <v>41</v>
      </c>
      <c r="H29" s="18" t="s">
        <v>51</v>
      </c>
      <c r="I29" s="51">
        <v>1543520</v>
      </c>
      <c r="J29" s="72" t="s">
        <v>237</v>
      </c>
    </row>
    <row r="30" spans="1:10" x14ac:dyDescent="0.25">
      <c r="A30" s="71" t="s">
        <v>256</v>
      </c>
      <c r="B30" s="51">
        <v>386050</v>
      </c>
      <c r="C30" s="14" t="s">
        <v>39</v>
      </c>
      <c r="D30" s="15">
        <v>2582.98</v>
      </c>
      <c r="E30" s="15"/>
      <c r="F30" s="16">
        <f t="shared" si="0"/>
        <v>-1880.119999992688</v>
      </c>
      <c r="G30" s="17" t="s">
        <v>41</v>
      </c>
      <c r="H30" s="18" t="s">
        <v>119</v>
      </c>
      <c r="I30" s="51">
        <v>319484</v>
      </c>
      <c r="J30" s="72" t="s">
        <v>237</v>
      </c>
    </row>
    <row r="31" spans="1:10" x14ac:dyDescent="0.25">
      <c r="A31" s="71" t="s">
        <v>256</v>
      </c>
      <c r="B31" s="51">
        <v>386580</v>
      </c>
      <c r="C31" s="14" t="s">
        <v>39</v>
      </c>
      <c r="D31" s="15">
        <v>5.76</v>
      </c>
      <c r="E31" s="15"/>
      <c r="F31" s="16">
        <f t="shared" si="0"/>
        <v>-1885.879999992688</v>
      </c>
      <c r="G31" s="17" t="s">
        <v>41</v>
      </c>
      <c r="H31" s="18" t="s">
        <v>289</v>
      </c>
      <c r="I31" s="51">
        <v>133114</v>
      </c>
      <c r="J31" s="72" t="s">
        <v>202</v>
      </c>
    </row>
    <row r="32" spans="1:10" x14ac:dyDescent="0.25">
      <c r="A32" s="71" t="s">
        <v>256</v>
      </c>
      <c r="B32" s="51">
        <v>367678</v>
      </c>
      <c r="C32" s="14" t="s">
        <v>42</v>
      </c>
      <c r="D32" s="15"/>
      <c r="E32" s="15">
        <v>5000</v>
      </c>
      <c r="F32" s="16">
        <f t="shared" si="0"/>
        <v>3114.1200000073122</v>
      </c>
      <c r="G32" s="17" t="s">
        <v>28</v>
      </c>
      <c r="H32" s="18"/>
      <c r="I32" s="51"/>
      <c r="J32" s="72"/>
    </row>
    <row r="33" spans="1:10" x14ac:dyDescent="0.25">
      <c r="A33" s="71" t="s">
        <v>256</v>
      </c>
      <c r="B33" s="51">
        <v>386196</v>
      </c>
      <c r="C33" s="14" t="s">
        <v>39</v>
      </c>
      <c r="D33" s="15">
        <v>325</v>
      </c>
      <c r="E33" s="15"/>
      <c r="F33" s="16">
        <f t="shared" si="0"/>
        <v>2789.1200000073122</v>
      </c>
      <c r="G33" s="17" t="s">
        <v>41</v>
      </c>
      <c r="H33" s="18" t="s">
        <v>290</v>
      </c>
      <c r="I33" s="51">
        <v>17907</v>
      </c>
      <c r="J33" s="72" t="s">
        <v>202</v>
      </c>
    </row>
    <row r="34" spans="1:10" x14ac:dyDescent="0.25">
      <c r="A34" s="71" t="s">
        <v>256</v>
      </c>
      <c r="B34" s="51">
        <v>386375</v>
      </c>
      <c r="C34" s="14" t="s">
        <v>39</v>
      </c>
      <c r="D34" s="15">
        <v>795.33</v>
      </c>
      <c r="E34" s="15"/>
      <c r="F34" s="16">
        <f t="shared" si="0"/>
        <v>1993.7900000073123</v>
      </c>
      <c r="G34" s="17" t="s">
        <v>46</v>
      </c>
      <c r="H34" s="18" t="s">
        <v>47</v>
      </c>
      <c r="I34" s="51">
        <v>5016</v>
      </c>
      <c r="J34" s="72" t="s">
        <v>204</v>
      </c>
    </row>
    <row r="35" spans="1:10" x14ac:dyDescent="0.25">
      <c r="A35" s="71" t="s">
        <v>256</v>
      </c>
      <c r="B35" s="51">
        <v>61641</v>
      </c>
      <c r="C35" s="14" t="s">
        <v>59</v>
      </c>
      <c r="D35" s="15">
        <v>681.31</v>
      </c>
      <c r="E35" s="15"/>
      <c r="F35" s="16">
        <f t="shared" si="0"/>
        <v>1312.4800000073124</v>
      </c>
      <c r="G35" s="17" t="s">
        <v>30</v>
      </c>
      <c r="H35" s="18" t="s">
        <v>60</v>
      </c>
      <c r="I35" s="51" t="s">
        <v>291</v>
      </c>
      <c r="J35" s="72" t="s">
        <v>256</v>
      </c>
    </row>
    <row r="36" spans="1:10" x14ac:dyDescent="0.25">
      <c r="A36" s="71" t="s">
        <v>256</v>
      </c>
      <c r="B36" s="51">
        <v>387017</v>
      </c>
      <c r="C36" s="14" t="s">
        <v>39</v>
      </c>
      <c r="D36" s="15">
        <v>328.71</v>
      </c>
      <c r="E36" s="15"/>
      <c r="F36" s="16">
        <f t="shared" si="0"/>
        <v>983.77000000731232</v>
      </c>
      <c r="G36" s="17" t="s">
        <v>41</v>
      </c>
      <c r="H36" s="18" t="s">
        <v>289</v>
      </c>
      <c r="I36" s="51">
        <v>133115</v>
      </c>
      <c r="J36" s="72" t="s">
        <v>202</v>
      </c>
    </row>
    <row r="37" spans="1:10" x14ac:dyDescent="0.25">
      <c r="A37" s="71" t="s">
        <v>292</v>
      </c>
      <c r="B37" s="51">
        <v>704548</v>
      </c>
      <c r="C37" s="14" t="s">
        <v>39</v>
      </c>
      <c r="D37" s="15">
        <v>60</v>
      </c>
      <c r="E37" s="15"/>
      <c r="F37" s="16">
        <f t="shared" si="0"/>
        <v>923.77000000731232</v>
      </c>
      <c r="G37" s="17" t="s">
        <v>65</v>
      </c>
      <c r="H37" s="18" t="s">
        <v>159</v>
      </c>
      <c r="I37" s="51">
        <v>9325</v>
      </c>
      <c r="J37" s="72" t="s">
        <v>225</v>
      </c>
    </row>
    <row r="38" spans="1:10" x14ac:dyDescent="0.25">
      <c r="A38" s="71" t="s">
        <v>292</v>
      </c>
      <c r="B38" s="51">
        <v>703637</v>
      </c>
      <c r="C38" s="14" t="s">
        <v>39</v>
      </c>
      <c r="D38" s="15">
        <v>113</v>
      </c>
      <c r="E38" s="15"/>
      <c r="F38" s="16">
        <f t="shared" si="0"/>
        <v>810.77000000731232</v>
      </c>
      <c r="G38" s="17" t="s">
        <v>58</v>
      </c>
      <c r="H38" s="18" t="s">
        <v>201</v>
      </c>
      <c r="I38" s="51">
        <v>34813</v>
      </c>
      <c r="J38" s="72" t="s">
        <v>205</v>
      </c>
    </row>
    <row r="39" spans="1:10" x14ac:dyDescent="0.25">
      <c r="A39" s="71" t="s">
        <v>292</v>
      </c>
      <c r="B39" s="51">
        <v>701898</v>
      </c>
      <c r="C39" s="14" t="s">
        <v>39</v>
      </c>
      <c r="D39" s="15">
        <v>164</v>
      </c>
      <c r="E39" s="15"/>
      <c r="F39" s="16">
        <f t="shared" si="0"/>
        <v>646.77000000731232</v>
      </c>
      <c r="G39" s="17" t="s">
        <v>41</v>
      </c>
      <c r="H39" s="18" t="s">
        <v>74</v>
      </c>
      <c r="I39" s="51">
        <v>837444</v>
      </c>
      <c r="J39" s="72" t="s">
        <v>203</v>
      </c>
    </row>
    <row r="40" spans="1:10" x14ac:dyDescent="0.25">
      <c r="A40" s="71" t="s">
        <v>292</v>
      </c>
      <c r="B40" s="51">
        <v>272877</v>
      </c>
      <c r="C40" s="14" t="s">
        <v>42</v>
      </c>
      <c r="D40" s="15"/>
      <c r="E40" s="15">
        <v>50000</v>
      </c>
      <c r="F40" s="16">
        <f t="shared" si="0"/>
        <v>50646.770000007309</v>
      </c>
      <c r="G40" s="17" t="s">
        <v>28</v>
      </c>
      <c r="H40" s="18"/>
      <c r="I40" s="51"/>
      <c r="J40" s="72"/>
    </row>
    <row r="41" spans="1:10" x14ac:dyDescent="0.25">
      <c r="A41" s="71" t="s">
        <v>292</v>
      </c>
      <c r="B41" s="51">
        <v>704118</v>
      </c>
      <c r="C41" s="14" t="s">
        <v>39</v>
      </c>
      <c r="D41" s="15">
        <v>113</v>
      </c>
      <c r="E41" s="15"/>
      <c r="F41" s="16">
        <f t="shared" si="0"/>
        <v>50533.770000007309</v>
      </c>
      <c r="G41" s="17" t="s">
        <v>58</v>
      </c>
      <c r="H41" s="18" t="s">
        <v>201</v>
      </c>
      <c r="I41" s="51">
        <v>34812</v>
      </c>
      <c r="J41" s="72" t="s">
        <v>205</v>
      </c>
    </row>
    <row r="42" spans="1:10" x14ac:dyDescent="0.25">
      <c r="A42" s="71" t="s">
        <v>292</v>
      </c>
      <c r="B42" s="51">
        <v>1</v>
      </c>
      <c r="C42" s="14" t="s">
        <v>52</v>
      </c>
      <c r="D42" s="15"/>
      <c r="E42" s="15">
        <v>670000</v>
      </c>
      <c r="F42" s="16">
        <f t="shared" si="0"/>
        <v>720533.77000000735</v>
      </c>
      <c r="G42" s="17" t="s">
        <v>53</v>
      </c>
      <c r="H42" s="18"/>
      <c r="I42" s="51"/>
      <c r="J42" s="72"/>
    </row>
    <row r="43" spans="1:10" x14ac:dyDescent="0.25">
      <c r="A43" s="71" t="s">
        <v>292</v>
      </c>
      <c r="B43" s="51">
        <v>570124</v>
      </c>
      <c r="C43" s="14" t="s">
        <v>57</v>
      </c>
      <c r="D43" s="15">
        <v>49306.68</v>
      </c>
      <c r="E43" s="15"/>
      <c r="F43" s="16">
        <f t="shared" si="0"/>
        <v>671227.0900000073</v>
      </c>
      <c r="G43" s="17" t="s">
        <v>29</v>
      </c>
      <c r="H43" s="18" t="s">
        <v>293</v>
      </c>
      <c r="I43" s="73">
        <v>44621</v>
      </c>
      <c r="J43" s="72" t="s">
        <v>256</v>
      </c>
    </row>
    <row r="44" spans="1:10" x14ac:dyDescent="0.25">
      <c r="A44" s="71" t="s">
        <v>259</v>
      </c>
      <c r="B44" s="51">
        <v>586440</v>
      </c>
      <c r="C44" s="14" t="s">
        <v>164</v>
      </c>
      <c r="D44" s="15">
        <v>650000</v>
      </c>
      <c r="E44" s="15"/>
      <c r="F44" s="16">
        <f t="shared" si="0"/>
        <v>21227.090000007302</v>
      </c>
      <c r="G44" s="17" t="s">
        <v>61</v>
      </c>
      <c r="H44" s="18"/>
      <c r="I44" s="51"/>
      <c r="J44" s="72"/>
    </row>
    <row r="45" spans="1:10" x14ac:dyDescent="0.25">
      <c r="A45" s="71" t="s">
        <v>259</v>
      </c>
      <c r="B45" s="51">
        <v>544473</v>
      </c>
      <c r="C45" s="14" t="s">
        <v>39</v>
      </c>
      <c r="D45" s="15">
        <v>12422.36</v>
      </c>
      <c r="E45" s="15"/>
      <c r="F45" s="16">
        <f t="shared" si="0"/>
        <v>8804.730000007301</v>
      </c>
      <c r="G45" s="17" t="s">
        <v>63</v>
      </c>
      <c r="H45" s="18" t="s">
        <v>64</v>
      </c>
      <c r="I45" s="51">
        <v>19018</v>
      </c>
      <c r="J45" s="72" t="s">
        <v>221</v>
      </c>
    </row>
    <row r="46" spans="1:10" x14ac:dyDescent="0.25">
      <c r="A46" s="71" t="s">
        <v>259</v>
      </c>
      <c r="B46" s="51">
        <v>544954</v>
      </c>
      <c r="C46" s="14" t="s">
        <v>39</v>
      </c>
      <c r="D46" s="15">
        <v>1192.99</v>
      </c>
      <c r="E46" s="15"/>
      <c r="F46" s="16">
        <f t="shared" si="0"/>
        <v>7611.7400000073012</v>
      </c>
      <c r="G46" s="17" t="s">
        <v>46</v>
      </c>
      <c r="H46" s="18" t="s">
        <v>47</v>
      </c>
      <c r="I46" s="51">
        <v>7006</v>
      </c>
      <c r="J46" s="72" t="s">
        <v>206</v>
      </c>
    </row>
    <row r="47" spans="1:10" x14ac:dyDescent="0.25">
      <c r="A47" s="71" t="s">
        <v>259</v>
      </c>
      <c r="B47" s="51">
        <v>543185</v>
      </c>
      <c r="C47" s="14" t="s">
        <v>39</v>
      </c>
      <c r="D47" s="15">
        <v>486.6</v>
      </c>
      <c r="E47" s="15"/>
      <c r="F47" s="16">
        <f t="shared" si="0"/>
        <v>7125.1400000073008</v>
      </c>
      <c r="G47" s="17" t="s">
        <v>151</v>
      </c>
      <c r="H47" s="18" t="s">
        <v>294</v>
      </c>
      <c r="I47" s="51">
        <v>101925</v>
      </c>
      <c r="J47" s="72" t="s">
        <v>204</v>
      </c>
    </row>
    <row r="48" spans="1:10" x14ac:dyDescent="0.25">
      <c r="A48" s="71" t="s">
        <v>259</v>
      </c>
      <c r="B48" s="51">
        <v>545611</v>
      </c>
      <c r="C48" s="14" t="s">
        <v>39</v>
      </c>
      <c r="D48" s="15">
        <v>93.54</v>
      </c>
      <c r="E48" s="15"/>
      <c r="F48" s="16">
        <f t="shared" si="0"/>
        <v>7031.6000000073009</v>
      </c>
      <c r="G48" s="17" t="s">
        <v>41</v>
      </c>
      <c r="H48" s="18" t="s">
        <v>289</v>
      </c>
      <c r="I48" s="51">
        <v>133125</v>
      </c>
      <c r="J48" s="72" t="s">
        <v>204</v>
      </c>
    </row>
    <row r="49" spans="1:10" x14ac:dyDescent="0.25">
      <c r="A49" s="71" t="s">
        <v>259</v>
      </c>
      <c r="B49" s="51">
        <v>164491</v>
      </c>
      <c r="C49" s="14" t="s">
        <v>44</v>
      </c>
      <c r="D49" s="15">
        <v>82.5</v>
      </c>
      <c r="E49" s="15"/>
      <c r="F49" s="16">
        <f t="shared" si="0"/>
        <v>6949.1000000073009</v>
      </c>
      <c r="G49" s="17" t="s">
        <v>41</v>
      </c>
      <c r="H49" s="18" t="s">
        <v>295</v>
      </c>
      <c r="I49" s="51">
        <v>332</v>
      </c>
      <c r="J49" s="72" t="s">
        <v>239</v>
      </c>
    </row>
    <row r="50" spans="1:10" x14ac:dyDescent="0.25">
      <c r="A50" s="71" t="s">
        <v>259</v>
      </c>
      <c r="B50" s="51">
        <v>543974</v>
      </c>
      <c r="C50" s="14" t="s">
        <v>39</v>
      </c>
      <c r="D50" s="15">
        <v>696</v>
      </c>
      <c r="E50" s="15"/>
      <c r="F50" s="16">
        <f t="shared" si="0"/>
        <v>6253.1000000073009</v>
      </c>
      <c r="G50" s="17" t="s">
        <v>103</v>
      </c>
      <c r="H50" s="18" t="s">
        <v>159</v>
      </c>
      <c r="I50" s="51">
        <v>9270</v>
      </c>
      <c r="J50" s="72" t="s">
        <v>204</v>
      </c>
    </row>
    <row r="51" spans="1:10" x14ac:dyDescent="0.25">
      <c r="A51" s="71" t="s">
        <v>262</v>
      </c>
      <c r="B51" s="51">
        <v>909136</v>
      </c>
      <c r="C51" s="14" t="s">
        <v>39</v>
      </c>
      <c r="D51" s="15">
        <v>250.35</v>
      </c>
      <c r="E51" s="15"/>
      <c r="F51" s="16">
        <f t="shared" si="0"/>
        <v>6002.7500000073005</v>
      </c>
      <c r="G51" s="17" t="s">
        <v>103</v>
      </c>
      <c r="H51" s="18" t="s">
        <v>286</v>
      </c>
      <c r="I51" s="51">
        <v>7959</v>
      </c>
      <c r="J51" s="72" t="s">
        <v>205</v>
      </c>
    </row>
    <row r="52" spans="1:10" x14ac:dyDescent="0.25">
      <c r="A52" s="71" t="s">
        <v>262</v>
      </c>
      <c r="B52" s="51">
        <v>911955</v>
      </c>
      <c r="C52" s="14" t="s">
        <v>39</v>
      </c>
      <c r="D52" s="15">
        <v>359.83</v>
      </c>
      <c r="E52" s="15"/>
      <c r="F52" s="16">
        <f t="shared" si="0"/>
        <v>5642.9200000073006</v>
      </c>
      <c r="G52" s="17" t="s">
        <v>103</v>
      </c>
      <c r="H52" s="18" t="s">
        <v>296</v>
      </c>
      <c r="I52" s="51">
        <v>6040455</v>
      </c>
      <c r="J52" s="72" t="s">
        <v>233</v>
      </c>
    </row>
    <row r="53" spans="1:10" x14ac:dyDescent="0.25">
      <c r="A53" s="71" t="s">
        <v>262</v>
      </c>
      <c r="B53" s="51">
        <v>905892</v>
      </c>
      <c r="C53" s="14" t="s">
        <v>39</v>
      </c>
      <c r="D53" s="15">
        <v>6124.5</v>
      </c>
      <c r="E53" s="15"/>
      <c r="F53" s="16">
        <f t="shared" si="0"/>
        <v>-481.57999999269941</v>
      </c>
      <c r="G53" s="17" t="s">
        <v>62</v>
      </c>
      <c r="H53" s="18" t="s">
        <v>66</v>
      </c>
      <c r="I53" s="51">
        <v>45938</v>
      </c>
      <c r="J53" s="72" t="s">
        <v>221</v>
      </c>
    </row>
    <row r="54" spans="1:10" x14ac:dyDescent="0.25">
      <c r="A54" s="71" t="s">
        <v>262</v>
      </c>
      <c r="B54" s="51">
        <v>912917</v>
      </c>
      <c r="C54" s="14" t="s">
        <v>39</v>
      </c>
      <c r="D54" s="15">
        <v>35</v>
      </c>
      <c r="E54" s="15"/>
      <c r="F54" s="16">
        <f t="shared" si="0"/>
        <v>-516.57999999269941</v>
      </c>
      <c r="G54" s="17" t="s">
        <v>70</v>
      </c>
      <c r="H54" s="18" t="s">
        <v>71</v>
      </c>
      <c r="I54" s="51">
        <v>20004853</v>
      </c>
      <c r="J54" s="72" t="s">
        <v>232</v>
      </c>
    </row>
    <row r="55" spans="1:10" x14ac:dyDescent="0.25">
      <c r="A55" s="71" t="s">
        <v>262</v>
      </c>
      <c r="B55" s="51">
        <v>894986</v>
      </c>
      <c r="C55" s="14" t="s">
        <v>39</v>
      </c>
      <c r="D55" s="15">
        <v>351.6</v>
      </c>
      <c r="E55" s="15"/>
      <c r="F55" s="16">
        <f t="shared" si="0"/>
        <v>-868.17999999269944</v>
      </c>
      <c r="G55" s="17" t="s">
        <v>76</v>
      </c>
      <c r="H55" s="18" t="s">
        <v>297</v>
      </c>
      <c r="I55" s="73">
        <v>44652</v>
      </c>
      <c r="J55" s="72" t="s">
        <v>262</v>
      </c>
    </row>
    <row r="56" spans="1:10" x14ac:dyDescent="0.25">
      <c r="A56" s="71" t="s">
        <v>262</v>
      </c>
      <c r="B56" s="51">
        <v>889092</v>
      </c>
      <c r="C56" s="14" t="s">
        <v>39</v>
      </c>
      <c r="D56" s="15">
        <v>174.22</v>
      </c>
      <c r="E56" s="15"/>
      <c r="F56" s="16">
        <f t="shared" si="0"/>
        <v>-1042.3999999926993</v>
      </c>
      <c r="G56" s="17" t="s">
        <v>41</v>
      </c>
      <c r="H56" s="18" t="s">
        <v>123</v>
      </c>
      <c r="I56" s="51">
        <v>1244535</v>
      </c>
      <c r="J56" s="72" t="s">
        <v>237</v>
      </c>
    </row>
    <row r="57" spans="1:10" x14ac:dyDescent="0.25">
      <c r="A57" s="71" t="s">
        <v>262</v>
      </c>
      <c r="B57" s="51">
        <v>877979</v>
      </c>
      <c r="C57" s="14" t="s">
        <v>39</v>
      </c>
      <c r="D57" s="15">
        <v>150.54</v>
      </c>
      <c r="E57" s="15"/>
      <c r="F57" s="16">
        <f t="shared" si="0"/>
        <v>-1192.9399999926993</v>
      </c>
      <c r="G57" s="17" t="s">
        <v>41</v>
      </c>
      <c r="H57" s="18" t="s">
        <v>75</v>
      </c>
      <c r="I57" s="51">
        <v>235993</v>
      </c>
      <c r="J57" s="72" t="s">
        <v>237</v>
      </c>
    </row>
    <row r="58" spans="1:10" x14ac:dyDescent="0.25">
      <c r="A58" s="71" t="s">
        <v>262</v>
      </c>
      <c r="B58" s="51">
        <v>902624</v>
      </c>
      <c r="C58" s="14" t="s">
        <v>39</v>
      </c>
      <c r="D58" s="15">
        <v>310</v>
      </c>
      <c r="E58" s="15"/>
      <c r="F58" s="16">
        <f t="shared" si="0"/>
        <v>-1502.9399999926993</v>
      </c>
      <c r="G58" s="17" t="s">
        <v>41</v>
      </c>
      <c r="H58" s="18" t="s">
        <v>48</v>
      </c>
      <c r="I58" s="51">
        <v>131397</v>
      </c>
      <c r="J58" s="72" t="s">
        <v>206</v>
      </c>
    </row>
    <row r="59" spans="1:10" x14ac:dyDescent="0.25">
      <c r="A59" s="71" t="s">
        <v>262</v>
      </c>
      <c r="B59" s="51">
        <v>872663</v>
      </c>
      <c r="C59" s="14" t="s">
        <v>39</v>
      </c>
      <c r="D59" s="15">
        <v>900</v>
      </c>
      <c r="E59" s="15"/>
      <c r="F59" s="16">
        <f t="shared" si="0"/>
        <v>-2402.9399999926991</v>
      </c>
      <c r="G59" s="17" t="s">
        <v>41</v>
      </c>
      <c r="H59" s="18" t="s">
        <v>122</v>
      </c>
      <c r="I59" s="51">
        <v>129700</v>
      </c>
      <c r="J59" s="72" t="s">
        <v>237</v>
      </c>
    </row>
    <row r="60" spans="1:10" x14ac:dyDescent="0.25">
      <c r="A60" s="71" t="s">
        <v>262</v>
      </c>
      <c r="B60" s="51">
        <v>916778</v>
      </c>
      <c r="C60" s="14" t="s">
        <v>39</v>
      </c>
      <c r="D60" s="15">
        <v>352.25</v>
      </c>
      <c r="E60" s="15"/>
      <c r="F60" s="16">
        <f t="shared" si="0"/>
        <v>-2755.1899999926991</v>
      </c>
      <c r="G60" s="17" t="s">
        <v>56</v>
      </c>
      <c r="H60" s="18" t="s">
        <v>298</v>
      </c>
      <c r="I60" s="51">
        <v>1480878</v>
      </c>
      <c r="J60" s="72" t="s">
        <v>205</v>
      </c>
    </row>
    <row r="61" spans="1:10" x14ac:dyDescent="0.25">
      <c r="A61" s="71" t="s">
        <v>262</v>
      </c>
      <c r="B61" s="51">
        <v>371038</v>
      </c>
      <c r="C61" s="14" t="s">
        <v>42</v>
      </c>
      <c r="D61" s="15"/>
      <c r="E61" s="15">
        <v>10000</v>
      </c>
      <c r="F61" s="16">
        <f t="shared" si="0"/>
        <v>7244.8100000073009</v>
      </c>
      <c r="G61" s="17" t="s">
        <v>28</v>
      </c>
      <c r="H61" s="18"/>
      <c r="I61" s="51"/>
      <c r="J61" s="72"/>
    </row>
    <row r="62" spans="1:10" x14ac:dyDescent="0.25">
      <c r="A62" s="71" t="s">
        <v>262</v>
      </c>
      <c r="B62" s="51">
        <v>166232</v>
      </c>
      <c r="C62" s="14" t="s">
        <v>44</v>
      </c>
      <c r="D62" s="15">
        <v>59.9</v>
      </c>
      <c r="E62" s="15"/>
      <c r="F62" s="16">
        <f t="shared" si="0"/>
        <v>7184.9100000073013</v>
      </c>
      <c r="G62" s="17" t="s">
        <v>124</v>
      </c>
      <c r="H62" s="18" t="s">
        <v>299</v>
      </c>
      <c r="I62" s="51">
        <v>14011</v>
      </c>
      <c r="J62" s="72" t="s">
        <v>221</v>
      </c>
    </row>
    <row r="63" spans="1:10" x14ac:dyDescent="0.25">
      <c r="A63" s="71" t="s">
        <v>262</v>
      </c>
      <c r="B63" s="51">
        <v>898013</v>
      </c>
      <c r="C63" s="14" t="s">
        <v>39</v>
      </c>
      <c r="D63" s="15">
        <v>61.1</v>
      </c>
      <c r="E63" s="15"/>
      <c r="F63" s="16">
        <f t="shared" si="0"/>
        <v>7123.8100000073009</v>
      </c>
      <c r="G63" s="17" t="s">
        <v>41</v>
      </c>
      <c r="H63" s="18" t="s">
        <v>99</v>
      </c>
      <c r="I63" s="51">
        <v>12925</v>
      </c>
      <c r="J63" s="72" t="s">
        <v>206</v>
      </c>
    </row>
    <row r="64" spans="1:10" x14ac:dyDescent="0.25">
      <c r="A64" s="71" t="s">
        <v>262</v>
      </c>
      <c r="B64" s="51">
        <v>874912</v>
      </c>
      <c r="C64" s="14" t="s">
        <v>39</v>
      </c>
      <c r="D64" s="15">
        <v>448</v>
      </c>
      <c r="E64" s="15"/>
      <c r="F64" s="16">
        <f t="shared" si="0"/>
        <v>6675.8100000073009</v>
      </c>
      <c r="G64" s="17" t="s">
        <v>41</v>
      </c>
      <c r="H64" s="18" t="s">
        <v>48</v>
      </c>
      <c r="I64" s="51">
        <v>128213</v>
      </c>
      <c r="J64" s="72" t="s">
        <v>237</v>
      </c>
    </row>
    <row r="65" spans="1:10" x14ac:dyDescent="0.25">
      <c r="A65" s="71" t="s">
        <v>262</v>
      </c>
      <c r="B65" s="51">
        <v>908356</v>
      </c>
      <c r="C65" s="14" t="s">
        <v>39</v>
      </c>
      <c r="D65" s="15">
        <v>252</v>
      </c>
      <c r="E65" s="15"/>
      <c r="F65" s="16">
        <f t="shared" si="0"/>
        <v>6423.8100000073009</v>
      </c>
      <c r="G65" s="17" t="s">
        <v>76</v>
      </c>
      <c r="H65" s="18" t="s">
        <v>300</v>
      </c>
      <c r="I65" s="51">
        <v>501791</v>
      </c>
      <c r="J65" s="72" t="s">
        <v>233</v>
      </c>
    </row>
    <row r="66" spans="1:10" x14ac:dyDescent="0.25">
      <c r="A66" s="71" t="s">
        <v>262</v>
      </c>
      <c r="B66" s="51">
        <v>166030</v>
      </c>
      <c r="C66" s="14" t="s">
        <v>44</v>
      </c>
      <c r="D66" s="15">
        <v>280</v>
      </c>
      <c r="E66" s="15"/>
      <c r="F66" s="16">
        <f t="shared" si="0"/>
        <v>6143.8100000073009</v>
      </c>
      <c r="G66" s="17" t="s">
        <v>116</v>
      </c>
      <c r="H66" s="18" t="s">
        <v>163</v>
      </c>
      <c r="I66" s="51">
        <v>29490</v>
      </c>
      <c r="J66" s="72" t="s">
        <v>256</v>
      </c>
    </row>
    <row r="67" spans="1:10" x14ac:dyDescent="0.25">
      <c r="A67" s="71" t="s">
        <v>262</v>
      </c>
      <c r="B67" s="51">
        <v>876750</v>
      </c>
      <c r="C67" s="14" t="s">
        <v>39</v>
      </c>
      <c r="D67" s="15">
        <v>1034.51</v>
      </c>
      <c r="E67" s="15"/>
      <c r="F67" s="16">
        <f t="shared" si="0"/>
        <v>5109.3000000073007</v>
      </c>
      <c r="G67" s="17" t="s">
        <v>41</v>
      </c>
      <c r="H67" s="18" t="s">
        <v>48</v>
      </c>
      <c r="I67" s="51">
        <v>128272</v>
      </c>
      <c r="J67" s="72" t="s">
        <v>237</v>
      </c>
    </row>
    <row r="68" spans="1:10" x14ac:dyDescent="0.25">
      <c r="A68" s="71" t="s">
        <v>262</v>
      </c>
      <c r="B68" s="51">
        <v>910900</v>
      </c>
      <c r="C68" s="14" t="s">
        <v>39</v>
      </c>
      <c r="D68" s="15">
        <v>894.74</v>
      </c>
      <c r="E68" s="15"/>
      <c r="F68" s="16">
        <f t="shared" si="0"/>
        <v>4214.5600000073009</v>
      </c>
      <c r="G68" s="17" t="s">
        <v>46</v>
      </c>
      <c r="H68" s="18" t="s">
        <v>47</v>
      </c>
      <c r="I68" s="51">
        <v>5033</v>
      </c>
      <c r="J68" s="72" t="s">
        <v>221</v>
      </c>
    </row>
    <row r="69" spans="1:10" x14ac:dyDescent="0.25">
      <c r="A69" s="71" t="s">
        <v>262</v>
      </c>
      <c r="B69" s="51">
        <v>883820</v>
      </c>
      <c r="C69" s="14" t="s">
        <v>39</v>
      </c>
      <c r="D69" s="15">
        <v>1053.07</v>
      </c>
      <c r="E69" s="15"/>
      <c r="F69" s="16">
        <f t="shared" si="0"/>
        <v>3161.4900000073012</v>
      </c>
      <c r="G69" s="17" t="s">
        <v>41</v>
      </c>
      <c r="H69" s="18" t="s">
        <v>75</v>
      </c>
      <c r="I69" s="51">
        <v>236047</v>
      </c>
      <c r="J69" s="72" t="s">
        <v>237</v>
      </c>
    </row>
    <row r="70" spans="1:10" x14ac:dyDescent="0.25">
      <c r="A70" s="71" t="s">
        <v>262</v>
      </c>
      <c r="B70" s="51">
        <v>915905</v>
      </c>
      <c r="C70" s="14" t="s">
        <v>39</v>
      </c>
      <c r="D70" s="15">
        <v>343.34</v>
      </c>
      <c r="E70" s="15"/>
      <c r="F70" s="16">
        <f t="shared" si="0"/>
        <v>2818.1500000073011</v>
      </c>
      <c r="G70" s="17" t="s">
        <v>91</v>
      </c>
      <c r="H70" s="18" t="s">
        <v>180</v>
      </c>
      <c r="I70" s="51">
        <v>501</v>
      </c>
      <c r="J70" s="72" t="s">
        <v>196</v>
      </c>
    </row>
    <row r="71" spans="1:10" x14ac:dyDescent="0.25">
      <c r="A71" s="71" t="s">
        <v>262</v>
      </c>
      <c r="B71" s="51">
        <v>915905</v>
      </c>
      <c r="C71" s="14" t="s">
        <v>39</v>
      </c>
      <c r="D71" s="15">
        <v>40</v>
      </c>
      <c r="E71" s="15"/>
      <c r="F71" s="16">
        <f t="shared" si="0"/>
        <v>2778.1500000073011</v>
      </c>
      <c r="G71" s="17" t="s">
        <v>49</v>
      </c>
      <c r="H71" s="18" t="s">
        <v>180</v>
      </c>
      <c r="I71" s="51">
        <v>601</v>
      </c>
      <c r="J71" s="72" t="s">
        <v>196</v>
      </c>
    </row>
    <row r="72" spans="1:10" x14ac:dyDescent="0.25">
      <c r="A72" s="71" t="s">
        <v>262</v>
      </c>
      <c r="B72" s="51">
        <v>907318</v>
      </c>
      <c r="C72" s="14" t="s">
        <v>39</v>
      </c>
      <c r="D72" s="15">
        <v>480.37</v>
      </c>
      <c r="E72" s="15"/>
      <c r="F72" s="16">
        <f t="shared" si="0"/>
        <v>2297.7800000073012</v>
      </c>
      <c r="G72" s="17" t="s">
        <v>41</v>
      </c>
      <c r="H72" s="18" t="s">
        <v>55</v>
      </c>
      <c r="I72" s="51">
        <v>3208622</v>
      </c>
      <c r="J72" s="72" t="s">
        <v>237</v>
      </c>
    </row>
    <row r="73" spans="1:10" x14ac:dyDescent="0.25">
      <c r="A73" s="71" t="s">
        <v>262</v>
      </c>
      <c r="B73" s="51">
        <v>903437</v>
      </c>
      <c r="C73" s="14" t="s">
        <v>39</v>
      </c>
      <c r="D73" s="15">
        <v>1203.7</v>
      </c>
      <c r="E73" s="15"/>
      <c r="F73" s="16">
        <f t="shared" si="0"/>
        <v>1094.0800000073011</v>
      </c>
      <c r="G73" s="17" t="s">
        <v>41</v>
      </c>
      <c r="H73" s="18" t="s">
        <v>175</v>
      </c>
      <c r="I73" s="51">
        <v>179239</v>
      </c>
      <c r="J73" s="72" t="s">
        <v>240</v>
      </c>
    </row>
    <row r="74" spans="1:10" x14ac:dyDescent="0.25">
      <c r="A74" s="71" t="s">
        <v>301</v>
      </c>
      <c r="B74" s="51">
        <v>558999</v>
      </c>
      <c r="C74" s="14" t="s">
        <v>42</v>
      </c>
      <c r="D74" s="15"/>
      <c r="E74" s="15">
        <v>420000</v>
      </c>
      <c r="F74" s="16">
        <f t="shared" ref="F74:F137" si="1">F73-D74+E74</f>
        <v>421094.08000000729</v>
      </c>
      <c r="G74" s="17" t="s">
        <v>28</v>
      </c>
      <c r="H74" s="18"/>
      <c r="I74" s="51"/>
      <c r="J74" s="72"/>
    </row>
    <row r="75" spans="1:10" x14ac:dyDescent="0.25">
      <c r="A75" s="71" t="s">
        <v>301</v>
      </c>
      <c r="B75" s="51">
        <v>396506</v>
      </c>
      <c r="C75" s="14" t="s">
        <v>39</v>
      </c>
      <c r="D75" s="15">
        <v>943.25</v>
      </c>
      <c r="E75" s="15"/>
      <c r="F75" s="16">
        <f t="shared" si="1"/>
        <v>420150.83000000729</v>
      </c>
      <c r="G75" s="17" t="s">
        <v>41</v>
      </c>
      <c r="H75" s="18" t="s">
        <v>302</v>
      </c>
      <c r="I75" s="51">
        <v>16</v>
      </c>
      <c r="J75" s="72" t="s">
        <v>248</v>
      </c>
    </row>
    <row r="76" spans="1:10" x14ac:dyDescent="0.25">
      <c r="A76" s="71" t="s">
        <v>301</v>
      </c>
      <c r="B76" s="51">
        <v>142655</v>
      </c>
      <c r="C76" s="14" t="s">
        <v>44</v>
      </c>
      <c r="D76" s="15">
        <v>2582.19</v>
      </c>
      <c r="E76" s="15"/>
      <c r="F76" s="16">
        <f t="shared" si="1"/>
        <v>417568.64000000729</v>
      </c>
      <c r="G76" s="17" t="s">
        <v>50</v>
      </c>
      <c r="H76" s="18" t="s">
        <v>303</v>
      </c>
      <c r="I76" s="51">
        <v>80</v>
      </c>
      <c r="J76" s="72" t="s">
        <v>259</v>
      </c>
    </row>
    <row r="77" spans="1:10" x14ac:dyDescent="0.25">
      <c r="A77" s="71" t="s">
        <v>301</v>
      </c>
      <c r="B77" s="51">
        <v>147351</v>
      </c>
      <c r="C77" s="14" t="s">
        <v>44</v>
      </c>
      <c r="D77" s="15">
        <v>6914.72</v>
      </c>
      <c r="E77" s="15"/>
      <c r="F77" s="16">
        <f t="shared" si="1"/>
        <v>410653.92000000732</v>
      </c>
      <c r="G77" s="17" t="s">
        <v>50</v>
      </c>
      <c r="H77" s="18" t="s">
        <v>218</v>
      </c>
      <c r="I77" s="51">
        <v>4</v>
      </c>
      <c r="J77" s="72" t="s">
        <v>292</v>
      </c>
    </row>
    <row r="78" spans="1:10" x14ac:dyDescent="0.25">
      <c r="A78" s="71" t="s">
        <v>301</v>
      </c>
      <c r="B78" s="51">
        <v>148144</v>
      </c>
      <c r="C78" s="14" t="s">
        <v>44</v>
      </c>
      <c r="D78" s="15">
        <v>9674.11</v>
      </c>
      <c r="E78" s="15"/>
      <c r="F78" s="16">
        <f t="shared" si="1"/>
        <v>400979.81000000733</v>
      </c>
      <c r="G78" s="17" t="s">
        <v>50</v>
      </c>
      <c r="H78" s="18" t="s">
        <v>217</v>
      </c>
      <c r="I78" s="51">
        <v>59</v>
      </c>
      <c r="J78" s="72" t="s">
        <v>292</v>
      </c>
    </row>
    <row r="79" spans="1:10" x14ac:dyDescent="0.25">
      <c r="A79" s="71" t="s">
        <v>301</v>
      </c>
      <c r="B79" s="51">
        <v>146864</v>
      </c>
      <c r="C79" s="14" t="s">
        <v>44</v>
      </c>
      <c r="D79" s="15">
        <v>369.75</v>
      </c>
      <c r="E79" s="15"/>
      <c r="F79" s="16">
        <f t="shared" si="1"/>
        <v>400610.06000000733</v>
      </c>
      <c r="G79" s="17" t="s">
        <v>50</v>
      </c>
      <c r="H79" s="18" t="s">
        <v>304</v>
      </c>
      <c r="I79" s="51">
        <v>12</v>
      </c>
      <c r="J79" s="72" t="s">
        <v>292</v>
      </c>
    </row>
    <row r="80" spans="1:10" x14ac:dyDescent="0.25">
      <c r="A80" s="71" t="s">
        <v>301</v>
      </c>
      <c r="B80" s="51">
        <v>143799</v>
      </c>
      <c r="C80" s="14" t="s">
        <v>44</v>
      </c>
      <c r="D80" s="15">
        <v>5952.61</v>
      </c>
      <c r="E80" s="15"/>
      <c r="F80" s="16">
        <f t="shared" si="1"/>
        <v>394657.45000000735</v>
      </c>
      <c r="G80" s="17" t="s">
        <v>50</v>
      </c>
      <c r="H80" s="18" t="s">
        <v>174</v>
      </c>
      <c r="I80" s="51">
        <v>54</v>
      </c>
      <c r="J80" s="72" t="s">
        <v>292</v>
      </c>
    </row>
    <row r="81" spans="1:10" x14ac:dyDescent="0.25">
      <c r="A81" s="71" t="s">
        <v>301</v>
      </c>
      <c r="B81" s="51">
        <v>141458</v>
      </c>
      <c r="C81" s="14" t="s">
        <v>44</v>
      </c>
      <c r="D81" s="15">
        <v>4893.5</v>
      </c>
      <c r="E81" s="15"/>
      <c r="F81" s="16">
        <f t="shared" si="1"/>
        <v>389763.95000000735</v>
      </c>
      <c r="G81" s="17" t="s">
        <v>50</v>
      </c>
      <c r="H81" s="18" t="s">
        <v>213</v>
      </c>
      <c r="I81" s="51">
        <v>8</v>
      </c>
      <c r="J81" s="72" t="s">
        <v>259</v>
      </c>
    </row>
    <row r="82" spans="1:10" x14ac:dyDescent="0.25">
      <c r="A82" s="71" t="s">
        <v>301</v>
      </c>
      <c r="B82" s="51">
        <v>395532</v>
      </c>
      <c r="C82" s="14" t="s">
        <v>39</v>
      </c>
      <c r="D82" s="15">
        <v>795.33</v>
      </c>
      <c r="E82" s="15"/>
      <c r="F82" s="16">
        <f t="shared" si="1"/>
        <v>388968.62000000733</v>
      </c>
      <c r="G82" s="17" t="s">
        <v>46</v>
      </c>
      <c r="H82" s="18" t="s">
        <v>47</v>
      </c>
      <c r="I82" s="51">
        <v>7018</v>
      </c>
      <c r="J82" s="72" t="s">
        <v>222</v>
      </c>
    </row>
    <row r="83" spans="1:10" x14ac:dyDescent="0.25">
      <c r="A83" s="71" t="s">
        <v>301</v>
      </c>
      <c r="B83" s="51">
        <v>144504</v>
      </c>
      <c r="C83" s="14" t="s">
        <v>44</v>
      </c>
      <c r="D83" s="15">
        <v>5538.11</v>
      </c>
      <c r="E83" s="15"/>
      <c r="F83" s="16">
        <f t="shared" si="1"/>
        <v>383430.51000000734</v>
      </c>
      <c r="G83" s="17" t="s">
        <v>50</v>
      </c>
      <c r="H83" s="18" t="s">
        <v>89</v>
      </c>
      <c r="I83" s="51">
        <v>492</v>
      </c>
      <c r="J83" s="72" t="s">
        <v>292</v>
      </c>
    </row>
    <row r="84" spans="1:10" x14ac:dyDescent="0.25">
      <c r="A84" s="71" t="s">
        <v>301</v>
      </c>
      <c r="B84" s="51">
        <v>145549</v>
      </c>
      <c r="C84" s="14" t="s">
        <v>44</v>
      </c>
      <c r="D84" s="15">
        <v>6083.08</v>
      </c>
      <c r="E84" s="15"/>
      <c r="F84" s="16">
        <f t="shared" si="1"/>
        <v>377347.43000000733</v>
      </c>
      <c r="G84" s="17" t="s">
        <v>50</v>
      </c>
      <c r="H84" s="18" t="s">
        <v>96</v>
      </c>
      <c r="I84" s="51">
        <v>35</v>
      </c>
      <c r="J84" s="72" t="s">
        <v>259</v>
      </c>
    </row>
    <row r="85" spans="1:10" x14ac:dyDescent="0.25">
      <c r="A85" s="71" t="s">
        <v>301</v>
      </c>
      <c r="B85" s="51">
        <v>138941</v>
      </c>
      <c r="C85" s="14" t="s">
        <v>44</v>
      </c>
      <c r="D85" s="15">
        <v>1343.67</v>
      </c>
      <c r="E85" s="15"/>
      <c r="F85" s="16">
        <f t="shared" si="1"/>
        <v>376003.76000000734</v>
      </c>
      <c r="G85" s="17" t="s">
        <v>50</v>
      </c>
      <c r="H85" s="18" t="s">
        <v>305</v>
      </c>
      <c r="I85" s="51">
        <v>12</v>
      </c>
      <c r="J85" s="72" t="s">
        <v>292</v>
      </c>
    </row>
    <row r="86" spans="1:10" x14ac:dyDescent="0.25">
      <c r="A86" s="71" t="s">
        <v>301</v>
      </c>
      <c r="B86" s="51">
        <v>143047</v>
      </c>
      <c r="C86" s="14" t="s">
        <v>44</v>
      </c>
      <c r="D86" s="15">
        <v>2239.4699999999998</v>
      </c>
      <c r="E86" s="15"/>
      <c r="F86" s="16">
        <f t="shared" si="1"/>
        <v>373764.29000000737</v>
      </c>
      <c r="G86" s="17" t="s">
        <v>50</v>
      </c>
      <c r="H86" s="18" t="s">
        <v>183</v>
      </c>
      <c r="I86" s="51">
        <v>33</v>
      </c>
      <c r="J86" s="72" t="s">
        <v>259</v>
      </c>
    </row>
    <row r="87" spans="1:10" x14ac:dyDescent="0.25">
      <c r="A87" s="71" t="s">
        <v>301</v>
      </c>
      <c r="B87" s="51">
        <v>140845</v>
      </c>
      <c r="C87" s="14" t="s">
        <v>44</v>
      </c>
      <c r="D87" s="15">
        <v>3657.61</v>
      </c>
      <c r="E87" s="15"/>
      <c r="F87" s="16">
        <f t="shared" si="1"/>
        <v>370106.68000000739</v>
      </c>
      <c r="G87" s="17" t="s">
        <v>50</v>
      </c>
      <c r="H87" s="18" t="s">
        <v>207</v>
      </c>
      <c r="I87" s="51">
        <v>14</v>
      </c>
      <c r="J87" s="72" t="s">
        <v>259</v>
      </c>
    </row>
    <row r="88" spans="1:10" x14ac:dyDescent="0.25">
      <c r="A88" s="71" t="s">
        <v>301</v>
      </c>
      <c r="B88" s="51">
        <v>142970</v>
      </c>
      <c r="C88" s="14" t="s">
        <v>44</v>
      </c>
      <c r="D88" s="15">
        <v>3943.5</v>
      </c>
      <c r="E88" s="15"/>
      <c r="F88" s="16">
        <f t="shared" si="1"/>
        <v>366163.18000000739</v>
      </c>
      <c r="G88" s="17" t="s">
        <v>50</v>
      </c>
      <c r="H88" s="18" t="s">
        <v>210</v>
      </c>
      <c r="I88" s="51">
        <v>8</v>
      </c>
      <c r="J88" s="72" t="s">
        <v>292</v>
      </c>
    </row>
    <row r="89" spans="1:10" x14ac:dyDescent="0.25">
      <c r="A89" s="71" t="s">
        <v>301</v>
      </c>
      <c r="B89" s="51">
        <v>139586</v>
      </c>
      <c r="C89" s="14" t="s">
        <v>44</v>
      </c>
      <c r="D89" s="15">
        <v>350.36</v>
      </c>
      <c r="E89" s="15"/>
      <c r="F89" s="16">
        <f t="shared" si="1"/>
        <v>365812.8200000074</v>
      </c>
      <c r="G89" s="17" t="s">
        <v>50</v>
      </c>
      <c r="H89" s="18" t="s">
        <v>306</v>
      </c>
      <c r="I89" s="51">
        <v>7</v>
      </c>
      <c r="J89" s="72" t="s">
        <v>259</v>
      </c>
    </row>
    <row r="90" spans="1:10" x14ac:dyDescent="0.25">
      <c r="A90" s="71" t="s">
        <v>301</v>
      </c>
      <c r="B90" s="51">
        <v>138592</v>
      </c>
      <c r="C90" s="14" t="s">
        <v>44</v>
      </c>
      <c r="D90" s="15">
        <v>1195.83</v>
      </c>
      <c r="E90" s="15"/>
      <c r="F90" s="16">
        <f t="shared" si="1"/>
        <v>364616.99000000738</v>
      </c>
      <c r="G90" s="17" t="s">
        <v>50</v>
      </c>
      <c r="H90" s="18" t="s">
        <v>80</v>
      </c>
      <c r="I90" s="51">
        <v>150</v>
      </c>
      <c r="J90" s="72" t="s">
        <v>259</v>
      </c>
    </row>
    <row r="91" spans="1:10" x14ac:dyDescent="0.25">
      <c r="A91" s="71" t="s">
        <v>301</v>
      </c>
      <c r="B91" s="51">
        <v>147263</v>
      </c>
      <c r="C91" s="14" t="s">
        <v>44</v>
      </c>
      <c r="D91" s="15">
        <v>10801.89</v>
      </c>
      <c r="E91" s="15"/>
      <c r="F91" s="16">
        <f t="shared" si="1"/>
        <v>353815.10000000737</v>
      </c>
      <c r="G91" s="17" t="s">
        <v>50</v>
      </c>
      <c r="H91" s="18" t="s">
        <v>160</v>
      </c>
      <c r="I91" s="51">
        <v>39</v>
      </c>
      <c r="J91" s="72" t="s">
        <v>292</v>
      </c>
    </row>
    <row r="92" spans="1:10" x14ac:dyDescent="0.25">
      <c r="A92" s="71" t="s">
        <v>301</v>
      </c>
      <c r="B92" s="51">
        <v>127774</v>
      </c>
      <c r="C92" s="14" t="s">
        <v>44</v>
      </c>
      <c r="D92" s="15">
        <v>732.14</v>
      </c>
      <c r="E92" s="15"/>
      <c r="F92" s="16">
        <f t="shared" si="1"/>
        <v>353082.96000000736</v>
      </c>
      <c r="G92" s="17" t="s">
        <v>50</v>
      </c>
      <c r="H92" s="18" t="s">
        <v>307</v>
      </c>
      <c r="I92" s="51">
        <v>56</v>
      </c>
      <c r="J92" s="72" t="s">
        <v>262</v>
      </c>
    </row>
    <row r="93" spans="1:10" x14ac:dyDescent="0.25">
      <c r="A93" s="71" t="s">
        <v>301</v>
      </c>
      <c r="B93" s="51">
        <v>143503</v>
      </c>
      <c r="C93" s="14" t="s">
        <v>44</v>
      </c>
      <c r="D93" s="15">
        <v>9416.65</v>
      </c>
      <c r="E93" s="15"/>
      <c r="F93" s="16">
        <f t="shared" si="1"/>
        <v>343666.31000000733</v>
      </c>
      <c r="G93" s="17" t="s">
        <v>50</v>
      </c>
      <c r="H93" s="18" t="s">
        <v>90</v>
      </c>
      <c r="I93" s="51">
        <v>30</v>
      </c>
      <c r="J93" s="72" t="s">
        <v>292</v>
      </c>
    </row>
    <row r="94" spans="1:10" x14ac:dyDescent="0.25">
      <c r="A94" s="71" t="s">
        <v>301</v>
      </c>
      <c r="B94" s="51">
        <v>139062</v>
      </c>
      <c r="C94" s="14" t="s">
        <v>44</v>
      </c>
      <c r="D94" s="15">
        <v>1136.19</v>
      </c>
      <c r="E94" s="15"/>
      <c r="F94" s="16">
        <f t="shared" si="1"/>
        <v>342530.12000000733</v>
      </c>
      <c r="G94" s="17" t="s">
        <v>50</v>
      </c>
      <c r="H94" s="18" t="s">
        <v>308</v>
      </c>
      <c r="I94" s="51">
        <v>7</v>
      </c>
      <c r="J94" s="72" t="s">
        <v>292</v>
      </c>
    </row>
    <row r="95" spans="1:10" x14ac:dyDescent="0.25">
      <c r="A95" s="71" t="s">
        <v>301</v>
      </c>
      <c r="B95" s="51">
        <v>142846</v>
      </c>
      <c r="C95" s="14" t="s">
        <v>44</v>
      </c>
      <c r="D95" s="15">
        <v>5406.1</v>
      </c>
      <c r="E95" s="15"/>
      <c r="F95" s="16">
        <f t="shared" si="1"/>
        <v>337124.02000000735</v>
      </c>
      <c r="G95" s="17" t="s">
        <v>50</v>
      </c>
      <c r="H95" s="18" t="s">
        <v>68</v>
      </c>
      <c r="I95" s="51">
        <v>7</v>
      </c>
      <c r="J95" s="72" t="s">
        <v>292</v>
      </c>
    </row>
    <row r="96" spans="1:10" x14ac:dyDescent="0.25">
      <c r="A96" s="71" t="s">
        <v>301</v>
      </c>
      <c r="B96" s="51">
        <v>147053</v>
      </c>
      <c r="C96" s="14" t="s">
        <v>44</v>
      </c>
      <c r="D96" s="15">
        <v>4331.6899999999996</v>
      </c>
      <c r="E96" s="15"/>
      <c r="F96" s="16">
        <f t="shared" si="1"/>
        <v>332792.33000000735</v>
      </c>
      <c r="G96" s="17" t="s">
        <v>50</v>
      </c>
      <c r="H96" s="18" t="s">
        <v>97</v>
      </c>
      <c r="I96" s="51">
        <v>19</v>
      </c>
      <c r="J96" s="72" t="s">
        <v>292</v>
      </c>
    </row>
    <row r="97" spans="1:10" x14ac:dyDescent="0.25">
      <c r="A97" s="71" t="s">
        <v>301</v>
      </c>
      <c r="B97" s="51">
        <v>144682</v>
      </c>
      <c r="C97" s="14" t="s">
        <v>44</v>
      </c>
      <c r="D97" s="15">
        <v>43996.88</v>
      </c>
      <c r="E97" s="15"/>
      <c r="F97" s="16">
        <f t="shared" si="1"/>
        <v>288795.45000000735</v>
      </c>
      <c r="G97" s="17" t="s">
        <v>50</v>
      </c>
      <c r="H97" s="18" t="s">
        <v>73</v>
      </c>
      <c r="I97" s="51">
        <v>41340</v>
      </c>
      <c r="J97" s="72" t="s">
        <v>292</v>
      </c>
    </row>
    <row r="98" spans="1:10" x14ac:dyDescent="0.25">
      <c r="A98" s="71" t="s">
        <v>301</v>
      </c>
      <c r="B98" s="51">
        <v>147568</v>
      </c>
      <c r="C98" s="14" t="s">
        <v>44</v>
      </c>
      <c r="D98" s="15">
        <v>2485.5</v>
      </c>
      <c r="E98" s="15"/>
      <c r="F98" s="16">
        <f t="shared" si="1"/>
        <v>286309.95000000735</v>
      </c>
      <c r="G98" s="17" t="s">
        <v>50</v>
      </c>
      <c r="H98" s="18" t="s">
        <v>87</v>
      </c>
      <c r="I98" s="51">
        <v>34</v>
      </c>
      <c r="J98" s="72" t="s">
        <v>292</v>
      </c>
    </row>
    <row r="99" spans="1:10" x14ac:dyDescent="0.25">
      <c r="A99" s="71" t="s">
        <v>301</v>
      </c>
      <c r="B99" s="51">
        <v>138827</v>
      </c>
      <c r="C99" s="14" t="s">
        <v>44</v>
      </c>
      <c r="D99" s="15">
        <v>5485.56</v>
      </c>
      <c r="E99" s="15"/>
      <c r="F99" s="16">
        <f t="shared" si="1"/>
        <v>280824.39000000735</v>
      </c>
      <c r="G99" s="17" t="s">
        <v>50</v>
      </c>
      <c r="H99" s="18" t="s">
        <v>165</v>
      </c>
      <c r="I99" s="51">
        <v>23</v>
      </c>
      <c r="J99" s="72" t="s">
        <v>292</v>
      </c>
    </row>
    <row r="100" spans="1:10" x14ac:dyDescent="0.25">
      <c r="A100" s="71" t="s">
        <v>301</v>
      </c>
      <c r="B100" s="51">
        <v>121632</v>
      </c>
      <c r="C100" s="14" t="s">
        <v>59</v>
      </c>
      <c r="D100" s="15">
        <v>4416.08</v>
      </c>
      <c r="E100" s="15"/>
      <c r="F100" s="16">
        <f t="shared" si="1"/>
        <v>276408.31000000733</v>
      </c>
      <c r="G100" s="17" t="s">
        <v>50</v>
      </c>
      <c r="H100" s="18" t="s">
        <v>184</v>
      </c>
      <c r="I100" s="51">
        <v>4032</v>
      </c>
      <c r="J100" s="72" t="s">
        <v>292</v>
      </c>
    </row>
    <row r="101" spans="1:10" x14ac:dyDescent="0.25">
      <c r="A101" s="71" t="s">
        <v>301</v>
      </c>
      <c r="B101" s="51">
        <v>147165</v>
      </c>
      <c r="C101" s="14" t="s">
        <v>44</v>
      </c>
      <c r="D101" s="15">
        <v>3685.28</v>
      </c>
      <c r="E101" s="15"/>
      <c r="F101" s="16">
        <f t="shared" si="1"/>
        <v>272723.0300000073</v>
      </c>
      <c r="G101" s="17" t="s">
        <v>50</v>
      </c>
      <c r="H101" s="18" t="s">
        <v>231</v>
      </c>
      <c r="I101" s="51">
        <v>3</v>
      </c>
      <c r="J101" s="72" t="s">
        <v>292</v>
      </c>
    </row>
    <row r="102" spans="1:10" x14ac:dyDescent="0.25">
      <c r="A102" s="71" t="s">
        <v>301</v>
      </c>
      <c r="B102" s="51">
        <v>144417</v>
      </c>
      <c r="C102" s="14" t="s">
        <v>44</v>
      </c>
      <c r="D102" s="15">
        <v>9994.33</v>
      </c>
      <c r="E102" s="15"/>
      <c r="F102" s="16">
        <f t="shared" si="1"/>
        <v>262728.70000000729</v>
      </c>
      <c r="G102" s="17" t="s">
        <v>50</v>
      </c>
      <c r="H102" s="18" t="s">
        <v>309</v>
      </c>
      <c r="I102" s="51">
        <v>31</v>
      </c>
      <c r="J102" s="72" t="s">
        <v>292</v>
      </c>
    </row>
    <row r="103" spans="1:10" x14ac:dyDescent="0.25">
      <c r="A103" s="71" t="s">
        <v>301</v>
      </c>
      <c r="B103" s="51">
        <v>141146</v>
      </c>
      <c r="C103" s="14" t="s">
        <v>44</v>
      </c>
      <c r="D103" s="15">
        <v>11397.14</v>
      </c>
      <c r="E103" s="15"/>
      <c r="F103" s="16">
        <f t="shared" si="1"/>
        <v>251331.56000000727</v>
      </c>
      <c r="G103" s="17" t="s">
        <v>50</v>
      </c>
      <c r="H103" s="18" t="s">
        <v>182</v>
      </c>
      <c r="I103" s="51">
        <v>10</v>
      </c>
      <c r="J103" s="72" t="s">
        <v>259</v>
      </c>
    </row>
    <row r="104" spans="1:10" x14ac:dyDescent="0.25">
      <c r="A104" s="71" t="s">
        <v>301</v>
      </c>
      <c r="B104" s="51">
        <v>143685</v>
      </c>
      <c r="C104" s="14" t="s">
        <v>44</v>
      </c>
      <c r="D104" s="15">
        <v>8121.22</v>
      </c>
      <c r="E104" s="15"/>
      <c r="F104" s="16">
        <f t="shared" si="1"/>
        <v>243210.34000000727</v>
      </c>
      <c r="G104" s="17" t="s">
        <v>50</v>
      </c>
      <c r="H104" s="18" t="s">
        <v>170</v>
      </c>
      <c r="I104" s="51">
        <v>45</v>
      </c>
      <c r="J104" s="72" t="s">
        <v>259</v>
      </c>
    </row>
    <row r="105" spans="1:10" x14ac:dyDescent="0.25">
      <c r="A105" s="71" t="s">
        <v>301</v>
      </c>
      <c r="B105" s="51">
        <v>170762</v>
      </c>
      <c r="C105" s="14" t="s">
        <v>44</v>
      </c>
      <c r="D105" s="15">
        <v>10002.69</v>
      </c>
      <c r="E105" s="15"/>
      <c r="F105" s="16">
        <f t="shared" si="1"/>
        <v>233207.65000000727</v>
      </c>
      <c r="G105" s="17" t="s">
        <v>50</v>
      </c>
      <c r="H105" s="18" t="s">
        <v>219</v>
      </c>
      <c r="I105" s="51">
        <v>9</v>
      </c>
      <c r="J105" s="72" t="s">
        <v>292</v>
      </c>
    </row>
    <row r="106" spans="1:10" x14ac:dyDescent="0.25">
      <c r="A106" s="71" t="s">
        <v>301</v>
      </c>
      <c r="B106" s="51">
        <v>146308</v>
      </c>
      <c r="C106" s="14" t="s">
        <v>44</v>
      </c>
      <c r="D106" s="15">
        <v>968</v>
      </c>
      <c r="E106" s="15"/>
      <c r="F106" s="16">
        <f t="shared" si="1"/>
        <v>232239.65000000727</v>
      </c>
      <c r="G106" s="17" t="s">
        <v>50</v>
      </c>
      <c r="H106" s="18" t="s">
        <v>177</v>
      </c>
      <c r="I106" s="51">
        <v>8</v>
      </c>
      <c r="J106" s="72" t="s">
        <v>292</v>
      </c>
    </row>
    <row r="107" spans="1:10" x14ac:dyDescent="0.25">
      <c r="A107" s="71" t="s">
        <v>301</v>
      </c>
      <c r="B107" s="51">
        <v>143218</v>
      </c>
      <c r="C107" s="14" t="s">
        <v>44</v>
      </c>
      <c r="D107" s="15">
        <v>4731.92</v>
      </c>
      <c r="E107" s="15"/>
      <c r="F107" s="16">
        <f t="shared" si="1"/>
        <v>227507.73000000726</v>
      </c>
      <c r="G107" s="17" t="s">
        <v>50</v>
      </c>
      <c r="H107" s="18" t="s">
        <v>100</v>
      </c>
      <c r="I107" s="51">
        <v>154</v>
      </c>
      <c r="J107" s="72" t="s">
        <v>259</v>
      </c>
    </row>
    <row r="108" spans="1:10" x14ac:dyDescent="0.25">
      <c r="A108" s="71" t="s">
        <v>301</v>
      </c>
      <c r="B108" s="51">
        <v>143118</v>
      </c>
      <c r="C108" s="14" t="s">
        <v>44</v>
      </c>
      <c r="D108" s="15">
        <v>11904.75</v>
      </c>
      <c r="E108" s="15"/>
      <c r="F108" s="16">
        <f t="shared" si="1"/>
        <v>215602.98000000726</v>
      </c>
      <c r="G108" s="17" t="s">
        <v>50</v>
      </c>
      <c r="H108" s="18" t="s">
        <v>88</v>
      </c>
      <c r="I108" s="51">
        <v>45</v>
      </c>
      <c r="J108" s="72" t="s">
        <v>292</v>
      </c>
    </row>
    <row r="109" spans="1:10" x14ac:dyDescent="0.25">
      <c r="A109" s="71" t="s">
        <v>301</v>
      </c>
      <c r="B109" s="51">
        <v>144878</v>
      </c>
      <c r="C109" s="14" t="s">
        <v>44</v>
      </c>
      <c r="D109" s="15">
        <v>10408.17</v>
      </c>
      <c r="E109" s="15"/>
      <c r="F109" s="16">
        <f t="shared" si="1"/>
        <v>205194.81000000724</v>
      </c>
      <c r="G109" s="17" t="s">
        <v>50</v>
      </c>
      <c r="H109" s="18" t="s">
        <v>81</v>
      </c>
      <c r="I109" s="51">
        <v>508</v>
      </c>
      <c r="J109" s="72" t="s">
        <v>292</v>
      </c>
    </row>
    <row r="110" spans="1:10" x14ac:dyDescent="0.25">
      <c r="A110" s="71" t="s">
        <v>301</v>
      </c>
      <c r="B110" s="51">
        <v>145065</v>
      </c>
      <c r="C110" s="14" t="s">
        <v>44</v>
      </c>
      <c r="D110" s="15">
        <v>2517.44</v>
      </c>
      <c r="E110" s="15"/>
      <c r="F110" s="16">
        <f t="shared" si="1"/>
        <v>202677.37000000724</v>
      </c>
      <c r="G110" s="17" t="s">
        <v>50</v>
      </c>
      <c r="H110" s="18" t="s">
        <v>310</v>
      </c>
      <c r="I110" s="51">
        <v>16</v>
      </c>
      <c r="J110" s="72" t="s">
        <v>259</v>
      </c>
    </row>
    <row r="111" spans="1:10" x14ac:dyDescent="0.25">
      <c r="A111" s="71" t="s">
        <v>301</v>
      </c>
      <c r="B111" s="51">
        <v>143928</v>
      </c>
      <c r="C111" s="14" t="s">
        <v>44</v>
      </c>
      <c r="D111" s="15">
        <v>1211.33</v>
      </c>
      <c r="E111" s="15"/>
      <c r="F111" s="16">
        <f t="shared" si="1"/>
        <v>201466.04000000726</v>
      </c>
      <c r="G111" s="17" t="s">
        <v>50</v>
      </c>
      <c r="H111" s="18" t="s">
        <v>311</v>
      </c>
      <c r="I111" s="51">
        <v>34</v>
      </c>
      <c r="J111" s="72" t="s">
        <v>292</v>
      </c>
    </row>
    <row r="112" spans="1:10" x14ac:dyDescent="0.25">
      <c r="A112" s="71" t="s">
        <v>301</v>
      </c>
      <c r="B112" s="51">
        <v>144589</v>
      </c>
      <c r="C112" s="14" t="s">
        <v>44</v>
      </c>
      <c r="D112" s="15">
        <v>46929.7</v>
      </c>
      <c r="E112" s="15"/>
      <c r="F112" s="16">
        <f t="shared" si="1"/>
        <v>154536.34000000724</v>
      </c>
      <c r="G112" s="17" t="s">
        <v>50</v>
      </c>
      <c r="H112" s="18" t="s">
        <v>83</v>
      </c>
      <c r="I112" s="51">
        <v>714</v>
      </c>
      <c r="J112" s="72" t="s">
        <v>259</v>
      </c>
    </row>
    <row r="113" spans="1:10" x14ac:dyDescent="0.25">
      <c r="A113" s="71" t="s">
        <v>301</v>
      </c>
      <c r="B113" s="51">
        <v>145145</v>
      </c>
      <c r="C113" s="14" t="s">
        <v>44</v>
      </c>
      <c r="D113" s="15">
        <v>6400.36</v>
      </c>
      <c r="E113" s="15"/>
      <c r="F113" s="16">
        <f t="shared" si="1"/>
        <v>148135.98000000726</v>
      </c>
      <c r="G113" s="17" t="s">
        <v>50</v>
      </c>
      <c r="H113" s="18" t="s">
        <v>93</v>
      </c>
      <c r="I113" s="51">
        <v>23</v>
      </c>
      <c r="J113" s="72" t="s">
        <v>259</v>
      </c>
    </row>
    <row r="114" spans="1:10" x14ac:dyDescent="0.25">
      <c r="A114" s="71" t="s">
        <v>301</v>
      </c>
      <c r="B114" s="51">
        <v>143412</v>
      </c>
      <c r="C114" s="14" t="s">
        <v>44</v>
      </c>
      <c r="D114" s="15">
        <v>7490.22</v>
      </c>
      <c r="E114" s="15"/>
      <c r="F114" s="16">
        <f t="shared" si="1"/>
        <v>140645.76000000726</v>
      </c>
      <c r="G114" s="17" t="s">
        <v>50</v>
      </c>
      <c r="H114" s="18" t="s">
        <v>170</v>
      </c>
      <c r="I114" s="51">
        <v>46</v>
      </c>
      <c r="J114" s="72" t="s">
        <v>259</v>
      </c>
    </row>
    <row r="115" spans="1:10" x14ac:dyDescent="0.25">
      <c r="A115" s="71" t="s">
        <v>301</v>
      </c>
      <c r="B115" s="51">
        <v>148022</v>
      </c>
      <c r="C115" s="14" t="s">
        <v>44</v>
      </c>
      <c r="D115" s="15">
        <v>3798.79</v>
      </c>
      <c r="E115" s="15"/>
      <c r="F115" s="16">
        <f t="shared" si="1"/>
        <v>136846.97000000725</v>
      </c>
      <c r="G115" s="17" t="s">
        <v>50</v>
      </c>
      <c r="H115" s="18" t="s">
        <v>185</v>
      </c>
      <c r="I115" s="51">
        <v>3</v>
      </c>
      <c r="J115" s="72" t="s">
        <v>292</v>
      </c>
    </row>
    <row r="116" spans="1:10" x14ac:dyDescent="0.25">
      <c r="A116" s="71" t="s">
        <v>301</v>
      </c>
      <c r="B116" s="51">
        <v>146035</v>
      </c>
      <c r="C116" s="14" t="s">
        <v>44</v>
      </c>
      <c r="D116" s="15">
        <v>1332.17</v>
      </c>
      <c r="E116" s="15"/>
      <c r="F116" s="16">
        <f t="shared" si="1"/>
        <v>135514.80000000724</v>
      </c>
      <c r="G116" s="17" t="s">
        <v>50</v>
      </c>
      <c r="H116" s="18" t="s">
        <v>208</v>
      </c>
      <c r="I116" s="51">
        <v>25</v>
      </c>
      <c r="J116" s="72" t="s">
        <v>292</v>
      </c>
    </row>
    <row r="117" spans="1:10" x14ac:dyDescent="0.25">
      <c r="A117" s="71" t="s">
        <v>301</v>
      </c>
      <c r="B117" s="51">
        <v>143333</v>
      </c>
      <c r="C117" s="14" t="s">
        <v>44</v>
      </c>
      <c r="D117" s="15">
        <v>3660.51</v>
      </c>
      <c r="E117" s="15"/>
      <c r="F117" s="16">
        <f t="shared" si="1"/>
        <v>131854.29000000723</v>
      </c>
      <c r="G117" s="17" t="s">
        <v>50</v>
      </c>
      <c r="H117" s="18" t="s">
        <v>166</v>
      </c>
      <c r="I117" s="51">
        <v>100</v>
      </c>
      <c r="J117" s="72" t="s">
        <v>292</v>
      </c>
    </row>
    <row r="118" spans="1:10" x14ac:dyDescent="0.25">
      <c r="A118" s="71" t="s">
        <v>301</v>
      </c>
      <c r="B118" s="51">
        <v>144776</v>
      </c>
      <c r="C118" s="14" t="s">
        <v>44</v>
      </c>
      <c r="D118" s="15">
        <v>4984.97</v>
      </c>
      <c r="E118" s="15"/>
      <c r="F118" s="16">
        <f t="shared" si="1"/>
        <v>126869.32000000722</v>
      </c>
      <c r="G118" s="17" t="s">
        <v>50</v>
      </c>
      <c r="H118" s="18" t="s">
        <v>79</v>
      </c>
      <c r="I118" s="51">
        <v>1604</v>
      </c>
      <c r="J118" s="72" t="s">
        <v>259</v>
      </c>
    </row>
    <row r="119" spans="1:10" x14ac:dyDescent="0.25">
      <c r="A119" s="71" t="s">
        <v>301</v>
      </c>
      <c r="B119" s="51">
        <v>144965</v>
      </c>
      <c r="C119" s="14" t="s">
        <v>44</v>
      </c>
      <c r="D119" s="15">
        <v>10533.25</v>
      </c>
      <c r="E119" s="15"/>
      <c r="F119" s="16">
        <f t="shared" si="1"/>
        <v>116336.07000000722</v>
      </c>
      <c r="G119" s="17" t="s">
        <v>50</v>
      </c>
      <c r="H119" s="18" t="s">
        <v>95</v>
      </c>
      <c r="I119" s="51">
        <v>33</v>
      </c>
      <c r="J119" s="72" t="s">
        <v>259</v>
      </c>
    </row>
    <row r="120" spans="1:10" x14ac:dyDescent="0.25">
      <c r="A120" s="71" t="s">
        <v>301</v>
      </c>
      <c r="B120" s="51">
        <v>140744</v>
      </c>
      <c r="C120" s="14" t="s">
        <v>44</v>
      </c>
      <c r="D120" s="15">
        <v>19828.72</v>
      </c>
      <c r="E120" s="15"/>
      <c r="F120" s="16">
        <f t="shared" si="1"/>
        <v>96507.350000007224</v>
      </c>
      <c r="G120" s="17" t="s">
        <v>50</v>
      </c>
      <c r="H120" s="18" t="s">
        <v>101</v>
      </c>
      <c r="I120" s="51">
        <v>68</v>
      </c>
      <c r="J120" s="72" t="s">
        <v>259</v>
      </c>
    </row>
    <row r="121" spans="1:10" x14ac:dyDescent="0.25">
      <c r="A121" s="71" t="s">
        <v>301</v>
      </c>
      <c r="B121" s="51">
        <v>143616</v>
      </c>
      <c r="C121" s="14" t="s">
        <v>44</v>
      </c>
      <c r="D121" s="15">
        <v>12660.86</v>
      </c>
      <c r="E121" s="15"/>
      <c r="F121" s="16">
        <f t="shared" si="1"/>
        <v>83846.490000007223</v>
      </c>
      <c r="G121" s="17" t="s">
        <v>50</v>
      </c>
      <c r="H121" s="18" t="s">
        <v>214</v>
      </c>
      <c r="I121" s="51">
        <v>5</v>
      </c>
      <c r="J121" s="72" t="s">
        <v>292</v>
      </c>
    </row>
    <row r="122" spans="1:10" x14ac:dyDescent="0.25">
      <c r="A122" s="71" t="s">
        <v>301</v>
      </c>
      <c r="B122" s="51">
        <v>139175</v>
      </c>
      <c r="C122" s="14" t="s">
        <v>44</v>
      </c>
      <c r="D122" s="15">
        <v>3751.94</v>
      </c>
      <c r="E122" s="15"/>
      <c r="F122" s="16">
        <f t="shared" si="1"/>
        <v>80094.550000007221</v>
      </c>
      <c r="G122" s="17" t="s">
        <v>50</v>
      </c>
      <c r="H122" s="18" t="s">
        <v>128</v>
      </c>
      <c r="I122" s="51">
        <v>137</v>
      </c>
      <c r="J122" s="72" t="s">
        <v>292</v>
      </c>
    </row>
    <row r="123" spans="1:10" x14ac:dyDescent="0.25">
      <c r="A123" s="71" t="s">
        <v>301</v>
      </c>
      <c r="B123" s="51">
        <v>146473</v>
      </c>
      <c r="C123" s="14" t="s">
        <v>44</v>
      </c>
      <c r="D123" s="15">
        <v>5223.6099999999997</v>
      </c>
      <c r="E123" s="15"/>
      <c r="F123" s="16">
        <f t="shared" si="1"/>
        <v>74870.94000000722</v>
      </c>
      <c r="G123" s="17" t="s">
        <v>50</v>
      </c>
      <c r="H123" s="18" t="s">
        <v>216</v>
      </c>
      <c r="I123" s="51">
        <v>3</v>
      </c>
      <c r="J123" s="72" t="s">
        <v>259</v>
      </c>
    </row>
    <row r="124" spans="1:10" x14ac:dyDescent="0.25">
      <c r="A124" s="71" t="s">
        <v>301</v>
      </c>
      <c r="B124" s="51">
        <v>146732</v>
      </c>
      <c r="C124" s="14" t="s">
        <v>44</v>
      </c>
      <c r="D124" s="15">
        <v>3280.42</v>
      </c>
      <c r="E124" s="15"/>
      <c r="F124" s="16">
        <f t="shared" si="1"/>
        <v>71590.520000007222</v>
      </c>
      <c r="G124" s="17" t="s">
        <v>50</v>
      </c>
      <c r="H124" s="18" t="s">
        <v>212</v>
      </c>
      <c r="I124" s="51">
        <v>3</v>
      </c>
      <c r="J124" s="72" t="s">
        <v>292</v>
      </c>
    </row>
    <row r="125" spans="1:10" x14ac:dyDescent="0.25">
      <c r="A125" s="71" t="s">
        <v>301</v>
      </c>
      <c r="B125" s="51">
        <v>142744</v>
      </c>
      <c r="C125" s="14" t="s">
        <v>44</v>
      </c>
      <c r="D125" s="15">
        <v>6515.89</v>
      </c>
      <c r="E125" s="15"/>
      <c r="F125" s="16">
        <f t="shared" si="1"/>
        <v>65074.630000007222</v>
      </c>
      <c r="G125" s="17" t="s">
        <v>50</v>
      </c>
      <c r="H125" s="18" t="s">
        <v>78</v>
      </c>
      <c r="I125" s="51">
        <v>157</v>
      </c>
      <c r="J125" s="72" t="s">
        <v>259</v>
      </c>
    </row>
    <row r="126" spans="1:10" x14ac:dyDescent="0.25">
      <c r="A126" s="71" t="s">
        <v>301</v>
      </c>
      <c r="B126" s="51">
        <v>145259</v>
      </c>
      <c r="C126" s="14" t="s">
        <v>44</v>
      </c>
      <c r="D126" s="15">
        <v>5346.53</v>
      </c>
      <c r="E126" s="15"/>
      <c r="F126" s="16">
        <f t="shared" si="1"/>
        <v>59728.100000007224</v>
      </c>
      <c r="G126" s="17" t="s">
        <v>50</v>
      </c>
      <c r="H126" s="18" t="s">
        <v>102</v>
      </c>
      <c r="I126" s="51">
        <v>480</v>
      </c>
      <c r="J126" s="72" t="s">
        <v>259</v>
      </c>
    </row>
    <row r="127" spans="1:10" x14ac:dyDescent="0.25">
      <c r="A127" s="71" t="s">
        <v>301</v>
      </c>
      <c r="B127" s="51">
        <v>122264</v>
      </c>
      <c r="C127" s="14" t="s">
        <v>44</v>
      </c>
      <c r="D127" s="15">
        <v>5374.36</v>
      </c>
      <c r="E127" s="15"/>
      <c r="F127" s="16">
        <f t="shared" si="1"/>
        <v>54353.740000007223</v>
      </c>
      <c r="G127" s="17" t="s">
        <v>50</v>
      </c>
      <c r="H127" s="18" t="s">
        <v>228</v>
      </c>
      <c r="I127" s="51">
        <v>23</v>
      </c>
      <c r="J127" s="72" t="s">
        <v>262</v>
      </c>
    </row>
    <row r="128" spans="1:10" x14ac:dyDescent="0.25">
      <c r="A128" s="71" t="s">
        <v>301</v>
      </c>
      <c r="B128" s="51">
        <v>141371</v>
      </c>
      <c r="C128" s="14" t="s">
        <v>44</v>
      </c>
      <c r="D128" s="15">
        <v>3038.31</v>
      </c>
      <c r="E128" s="15"/>
      <c r="F128" s="16">
        <f t="shared" si="1"/>
        <v>51315.430000007225</v>
      </c>
      <c r="G128" s="17" t="s">
        <v>50</v>
      </c>
      <c r="H128" s="18" t="s">
        <v>94</v>
      </c>
      <c r="I128" s="51">
        <v>49</v>
      </c>
      <c r="J128" s="72" t="s">
        <v>259</v>
      </c>
    </row>
    <row r="129" spans="1:10" x14ac:dyDescent="0.25">
      <c r="A129" s="71" t="s">
        <v>301</v>
      </c>
      <c r="B129" s="51">
        <v>147678</v>
      </c>
      <c r="C129" s="14" t="s">
        <v>44</v>
      </c>
      <c r="D129" s="15">
        <v>11859.11</v>
      </c>
      <c r="E129" s="15"/>
      <c r="F129" s="16">
        <f t="shared" si="1"/>
        <v>39456.320000007225</v>
      </c>
      <c r="G129" s="17" t="s">
        <v>50</v>
      </c>
      <c r="H129" s="18" t="s">
        <v>54</v>
      </c>
      <c r="I129" s="51">
        <v>53</v>
      </c>
      <c r="J129" s="72" t="s">
        <v>292</v>
      </c>
    </row>
    <row r="130" spans="1:10" x14ac:dyDescent="0.25">
      <c r="A130" s="71" t="s">
        <v>301</v>
      </c>
      <c r="B130" s="51">
        <v>141279</v>
      </c>
      <c r="C130" s="14" t="s">
        <v>44</v>
      </c>
      <c r="D130" s="15">
        <v>2963.19</v>
      </c>
      <c r="E130" s="15"/>
      <c r="F130" s="16">
        <f t="shared" si="1"/>
        <v>36493.130000007222</v>
      </c>
      <c r="G130" s="17" t="s">
        <v>50</v>
      </c>
      <c r="H130" s="18" t="s">
        <v>211</v>
      </c>
      <c r="I130" s="51">
        <v>9</v>
      </c>
      <c r="J130" s="72" t="s">
        <v>292</v>
      </c>
    </row>
    <row r="131" spans="1:10" x14ac:dyDescent="0.25">
      <c r="A131" s="71" t="s">
        <v>301</v>
      </c>
      <c r="B131" s="51">
        <v>144328</v>
      </c>
      <c r="C131" s="14" t="s">
        <v>44</v>
      </c>
      <c r="D131" s="15">
        <v>10275.61</v>
      </c>
      <c r="E131" s="15"/>
      <c r="F131" s="16">
        <f t="shared" si="1"/>
        <v>26217.520000007222</v>
      </c>
      <c r="G131" s="17" t="s">
        <v>50</v>
      </c>
      <c r="H131" s="18" t="s">
        <v>92</v>
      </c>
      <c r="I131" s="51">
        <v>32</v>
      </c>
      <c r="J131" s="72" t="s">
        <v>259</v>
      </c>
    </row>
    <row r="132" spans="1:10" x14ac:dyDescent="0.25">
      <c r="A132" s="71" t="s">
        <v>301</v>
      </c>
      <c r="B132" s="51">
        <v>121886</v>
      </c>
      <c r="C132" s="14" t="s">
        <v>44</v>
      </c>
      <c r="D132" s="15">
        <v>3772.61</v>
      </c>
      <c r="E132" s="15"/>
      <c r="F132" s="16">
        <f t="shared" si="1"/>
        <v>22444.910000007221</v>
      </c>
      <c r="G132" s="17" t="s">
        <v>50</v>
      </c>
      <c r="H132" s="18" t="s">
        <v>186</v>
      </c>
      <c r="I132" s="51">
        <v>10</v>
      </c>
      <c r="J132" s="72" t="s">
        <v>262</v>
      </c>
    </row>
    <row r="133" spans="1:10" x14ac:dyDescent="0.25">
      <c r="A133" s="71" t="s">
        <v>301</v>
      </c>
      <c r="B133" s="51">
        <v>127406</v>
      </c>
      <c r="C133" s="14" t="s">
        <v>209</v>
      </c>
      <c r="D133" s="15"/>
      <c r="E133" s="15">
        <v>5292.36</v>
      </c>
      <c r="F133" s="16">
        <f t="shared" si="1"/>
        <v>27737.270000007222</v>
      </c>
      <c r="G133" s="17" t="s">
        <v>20</v>
      </c>
      <c r="H133" s="18"/>
      <c r="I133" s="51"/>
      <c r="J133" s="72"/>
    </row>
    <row r="134" spans="1:10" x14ac:dyDescent="0.25">
      <c r="A134" s="71" t="s">
        <v>301</v>
      </c>
      <c r="B134" s="51">
        <v>127406</v>
      </c>
      <c r="C134" s="14" t="s">
        <v>44</v>
      </c>
      <c r="D134" s="15">
        <v>5292.36</v>
      </c>
      <c r="E134" s="15"/>
      <c r="F134" s="16">
        <f t="shared" si="1"/>
        <v>22444.910000007221</v>
      </c>
      <c r="G134" s="17" t="s">
        <v>120</v>
      </c>
      <c r="H134" s="18"/>
      <c r="I134" s="51"/>
      <c r="J134" s="72"/>
    </row>
    <row r="135" spans="1:10" x14ac:dyDescent="0.25">
      <c r="A135" s="71" t="s">
        <v>301</v>
      </c>
      <c r="B135" s="51">
        <v>145361</v>
      </c>
      <c r="C135" s="14" t="s">
        <v>209</v>
      </c>
      <c r="D135" s="15"/>
      <c r="E135" s="15">
        <v>803.47</v>
      </c>
      <c r="F135" s="16">
        <f t="shared" si="1"/>
        <v>23248.380000007222</v>
      </c>
      <c r="G135" s="17" t="s">
        <v>20</v>
      </c>
      <c r="H135" s="18"/>
      <c r="I135" s="51"/>
      <c r="J135" s="72"/>
    </row>
    <row r="136" spans="1:10" x14ac:dyDescent="0.25">
      <c r="A136" s="71" t="s">
        <v>301</v>
      </c>
      <c r="B136" s="51">
        <v>145361</v>
      </c>
      <c r="C136" s="14" t="s">
        <v>44</v>
      </c>
      <c r="D136" s="15">
        <v>803.47</v>
      </c>
      <c r="E136" s="15"/>
      <c r="F136" s="16">
        <f t="shared" si="1"/>
        <v>22444.910000007221</v>
      </c>
      <c r="G136" s="17" t="s">
        <v>120</v>
      </c>
      <c r="H136" s="18"/>
      <c r="I136" s="51"/>
      <c r="J136" s="72"/>
    </row>
    <row r="137" spans="1:10" x14ac:dyDescent="0.25">
      <c r="A137" s="71" t="s">
        <v>264</v>
      </c>
      <c r="B137" s="51">
        <v>208959</v>
      </c>
      <c r="C137" s="14" t="s">
        <v>39</v>
      </c>
      <c r="D137" s="15">
        <v>690.5</v>
      </c>
      <c r="E137" s="15"/>
      <c r="F137" s="16">
        <f t="shared" si="1"/>
        <v>21754.410000007221</v>
      </c>
      <c r="G137" s="17" t="s">
        <v>41</v>
      </c>
      <c r="H137" s="18" t="s">
        <v>238</v>
      </c>
      <c r="I137" s="51">
        <v>146545</v>
      </c>
      <c r="J137" s="72" t="s">
        <v>239</v>
      </c>
    </row>
    <row r="138" spans="1:10" x14ac:dyDescent="0.25">
      <c r="A138" s="71" t="s">
        <v>264</v>
      </c>
      <c r="B138" s="51">
        <v>207575</v>
      </c>
      <c r="C138" s="14" t="s">
        <v>39</v>
      </c>
      <c r="D138" s="15">
        <v>70.400000000000006</v>
      </c>
      <c r="E138" s="15"/>
      <c r="F138" s="16">
        <f t="shared" ref="F138:F201" si="2">F137-D138+E138</f>
        <v>21684.01000000722</v>
      </c>
      <c r="G138" s="17" t="s">
        <v>56</v>
      </c>
      <c r="H138" s="18" t="s">
        <v>312</v>
      </c>
      <c r="I138" s="51">
        <v>5222</v>
      </c>
      <c r="J138" s="72" t="s">
        <v>221</v>
      </c>
    </row>
    <row r="139" spans="1:10" x14ac:dyDescent="0.25">
      <c r="A139" s="71" t="s">
        <v>264</v>
      </c>
      <c r="B139" s="51">
        <v>115629</v>
      </c>
      <c r="C139" s="14" t="s">
        <v>209</v>
      </c>
      <c r="D139" s="15"/>
      <c r="E139" s="15">
        <v>703.6</v>
      </c>
      <c r="F139" s="16">
        <f t="shared" si="2"/>
        <v>22387.610000007218</v>
      </c>
      <c r="G139" s="17" t="s">
        <v>20</v>
      </c>
      <c r="H139" s="18"/>
      <c r="I139" s="51"/>
      <c r="J139" s="72"/>
    </row>
    <row r="140" spans="1:10" x14ac:dyDescent="0.25">
      <c r="A140" s="71" t="s">
        <v>264</v>
      </c>
      <c r="B140" s="51">
        <v>11569</v>
      </c>
      <c r="C140" s="14" t="s">
        <v>44</v>
      </c>
      <c r="D140" s="15">
        <v>703.6</v>
      </c>
      <c r="E140" s="15"/>
      <c r="F140" s="16">
        <f t="shared" si="2"/>
        <v>21684.01000000722</v>
      </c>
      <c r="G140" s="17" t="s">
        <v>120</v>
      </c>
      <c r="H140" s="18"/>
      <c r="I140" s="51"/>
      <c r="J140" s="72"/>
    </row>
    <row r="141" spans="1:10" x14ac:dyDescent="0.25">
      <c r="A141" s="71" t="s">
        <v>264</v>
      </c>
      <c r="B141" s="51">
        <v>114586</v>
      </c>
      <c r="C141" s="14" t="s">
        <v>44</v>
      </c>
      <c r="D141" s="15">
        <v>240</v>
      </c>
      <c r="E141" s="15"/>
      <c r="F141" s="16">
        <f t="shared" si="2"/>
        <v>21444.01000000722</v>
      </c>
      <c r="G141" s="17" t="s">
        <v>49</v>
      </c>
      <c r="H141" s="18" t="s">
        <v>313</v>
      </c>
      <c r="I141" s="51">
        <v>62</v>
      </c>
      <c r="J141" s="72" t="s">
        <v>193</v>
      </c>
    </row>
    <row r="142" spans="1:10" x14ac:dyDescent="0.25">
      <c r="A142" s="71" t="s">
        <v>260</v>
      </c>
      <c r="B142" s="51">
        <v>441121</v>
      </c>
      <c r="C142" s="14" t="s">
        <v>39</v>
      </c>
      <c r="D142" s="15">
        <v>1200.98</v>
      </c>
      <c r="E142" s="15"/>
      <c r="F142" s="16">
        <f t="shared" si="2"/>
        <v>20243.03000000722</v>
      </c>
      <c r="G142" s="17" t="s">
        <v>41</v>
      </c>
      <c r="H142" s="18" t="s">
        <v>250</v>
      </c>
      <c r="I142" s="51">
        <v>110967</v>
      </c>
      <c r="J142" s="72" t="s">
        <v>230</v>
      </c>
    </row>
    <row r="143" spans="1:10" x14ac:dyDescent="0.25">
      <c r="A143" s="71" t="s">
        <v>260</v>
      </c>
      <c r="B143" s="51">
        <v>144855</v>
      </c>
      <c r="C143" s="14" t="s">
        <v>44</v>
      </c>
      <c r="D143" s="15">
        <v>703.6</v>
      </c>
      <c r="E143" s="15"/>
      <c r="F143" s="16">
        <f t="shared" si="2"/>
        <v>19539.430000007222</v>
      </c>
      <c r="G143" s="17" t="s">
        <v>103</v>
      </c>
      <c r="H143" s="18" t="s">
        <v>314</v>
      </c>
      <c r="I143" s="51">
        <v>49565</v>
      </c>
      <c r="J143" s="72" t="s">
        <v>221</v>
      </c>
    </row>
    <row r="144" spans="1:10" x14ac:dyDescent="0.25">
      <c r="A144" s="71" t="s">
        <v>260</v>
      </c>
      <c r="B144" s="51">
        <v>139305</v>
      </c>
      <c r="C144" s="14" t="s">
        <v>44</v>
      </c>
      <c r="D144" s="15">
        <v>4217.8599999999997</v>
      </c>
      <c r="E144" s="15"/>
      <c r="F144" s="16">
        <f t="shared" si="2"/>
        <v>15321.570000007221</v>
      </c>
      <c r="G144" s="17" t="s">
        <v>50</v>
      </c>
      <c r="H144" s="18" t="s">
        <v>215</v>
      </c>
      <c r="I144" s="51">
        <v>29</v>
      </c>
      <c r="J144" s="72" t="s">
        <v>301</v>
      </c>
    </row>
    <row r="145" spans="1:10" x14ac:dyDescent="0.25">
      <c r="A145" s="71" t="s">
        <v>260</v>
      </c>
      <c r="B145" s="51">
        <v>146246</v>
      </c>
      <c r="C145" s="14" t="s">
        <v>44</v>
      </c>
      <c r="D145" s="15">
        <v>5292.36</v>
      </c>
      <c r="E145" s="15"/>
      <c r="F145" s="16">
        <f t="shared" si="2"/>
        <v>10029.210000007221</v>
      </c>
      <c r="G145" s="17" t="s">
        <v>50</v>
      </c>
      <c r="H145" s="18" t="s">
        <v>223</v>
      </c>
      <c r="I145" s="51">
        <v>5</v>
      </c>
      <c r="J145" s="72" t="s">
        <v>262</v>
      </c>
    </row>
    <row r="146" spans="1:10" x14ac:dyDescent="0.25">
      <c r="A146" s="71" t="s">
        <v>260</v>
      </c>
      <c r="B146" s="51">
        <v>145820</v>
      </c>
      <c r="C146" s="14" t="s">
        <v>44</v>
      </c>
      <c r="D146" s="15">
        <v>803.47</v>
      </c>
      <c r="E146" s="15"/>
      <c r="F146" s="16">
        <f t="shared" si="2"/>
        <v>9225.7400000072212</v>
      </c>
      <c r="G146" s="17" t="s">
        <v>50</v>
      </c>
      <c r="H146" s="18" t="s">
        <v>315</v>
      </c>
      <c r="I146" s="51">
        <v>14</v>
      </c>
      <c r="J146" s="72" t="s">
        <v>292</v>
      </c>
    </row>
    <row r="147" spans="1:10" x14ac:dyDescent="0.25">
      <c r="A147" s="71" t="s">
        <v>266</v>
      </c>
      <c r="B147" s="51">
        <v>62693</v>
      </c>
      <c r="C147" s="14" t="s">
        <v>39</v>
      </c>
      <c r="D147" s="15">
        <v>299</v>
      </c>
      <c r="E147" s="15"/>
      <c r="F147" s="16">
        <f t="shared" si="2"/>
        <v>8926.7400000072212</v>
      </c>
      <c r="G147" s="17" t="s">
        <v>86</v>
      </c>
      <c r="H147" s="18" t="s">
        <v>176</v>
      </c>
      <c r="I147" s="51">
        <v>1220150</v>
      </c>
      <c r="J147" s="72" t="s">
        <v>287</v>
      </c>
    </row>
    <row r="148" spans="1:10" x14ac:dyDescent="0.25">
      <c r="A148" s="71" t="s">
        <v>266</v>
      </c>
      <c r="B148" s="51">
        <v>230247</v>
      </c>
      <c r="C148" s="14" t="s">
        <v>42</v>
      </c>
      <c r="D148" s="15"/>
      <c r="E148" s="15">
        <v>7000</v>
      </c>
      <c r="F148" s="16">
        <f t="shared" si="2"/>
        <v>15926.740000007221</v>
      </c>
      <c r="G148" s="17" t="s">
        <v>28</v>
      </c>
      <c r="H148" s="18"/>
      <c r="I148" s="51"/>
      <c r="J148" s="72"/>
    </row>
    <row r="149" spans="1:10" x14ac:dyDescent="0.25">
      <c r="A149" s="71" t="s">
        <v>266</v>
      </c>
      <c r="B149" s="51">
        <v>67044</v>
      </c>
      <c r="C149" s="14" t="s">
        <v>39</v>
      </c>
      <c r="D149" s="15">
        <v>1236.48</v>
      </c>
      <c r="E149" s="15"/>
      <c r="F149" s="16">
        <f t="shared" si="2"/>
        <v>14690.260000007222</v>
      </c>
      <c r="G149" s="17" t="s">
        <v>46</v>
      </c>
      <c r="H149" s="18" t="s">
        <v>47</v>
      </c>
      <c r="I149" s="51">
        <v>7030</v>
      </c>
      <c r="J149" s="72" t="s">
        <v>227</v>
      </c>
    </row>
    <row r="150" spans="1:10" x14ac:dyDescent="0.25">
      <c r="A150" s="71" t="s">
        <v>266</v>
      </c>
      <c r="B150" s="51">
        <v>63510</v>
      </c>
      <c r="C150" s="14" t="s">
        <v>39</v>
      </c>
      <c r="D150" s="15">
        <v>35.51</v>
      </c>
      <c r="E150" s="15"/>
      <c r="F150" s="16">
        <f t="shared" si="2"/>
        <v>14654.750000007221</v>
      </c>
      <c r="G150" s="17" t="s">
        <v>86</v>
      </c>
      <c r="H150" s="18" t="s">
        <v>176</v>
      </c>
      <c r="I150" s="51">
        <v>1220149</v>
      </c>
      <c r="J150" s="72" t="s">
        <v>287</v>
      </c>
    </row>
    <row r="151" spans="1:10" x14ac:dyDescent="0.25">
      <c r="A151" s="71" t="s">
        <v>266</v>
      </c>
      <c r="B151" s="51">
        <v>63510</v>
      </c>
      <c r="C151" s="14" t="s">
        <v>39</v>
      </c>
      <c r="D151" s="15">
        <v>134.22999999999999</v>
      </c>
      <c r="E151" s="15"/>
      <c r="F151" s="16">
        <f t="shared" si="2"/>
        <v>14520.520000007222</v>
      </c>
      <c r="G151" s="17" t="s">
        <v>86</v>
      </c>
      <c r="H151" s="18" t="s">
        <v>316</v>
      </c>
      <c r="I151" s="51">
        <v>1325211</v>
      </c>
      <c r="J151" s="72" t="s">
        <v>287</v>
      </c>
    </row>
    <row r="152" spans="1:10" x14ac:dyDescent="0.25">
      <c r="A152" s="71" t="s">
        <v>266</v>
      </c>
      <c r="B152" s="51">
        <v>57444</v>
      </c>
      <c r="C152" s="14" t="s">
        <v>39</v>
      </c>
      <c r="D152" s="15">
        <v>244.32</v>
      </c>
      <c r="E152" s="15"/>
      <c r="F152" s="16">
        <f t="shared" si="2"/>
        <v>14276.200000007222</v>
      </c>
      <c r="G152" s="17" t="s">
        <v>76</v>
      </c>
      <c r="H152" s="18" t="s">
        <v>77</v>
      </c>
      <c r="I152" s="51">
        <v>7728</v>
      </c>
      <c r="J152" s="72" t="s">
        <v>221</v>
      </c>
    </row>
    <row r="153" spans="1:10" x14ac:dyDescent="0.25">
      <c r="A153" s="71" t="s">
        <v>266</v>
      </c>
      <c r="B153" s="51">
        <v>49157</v>
      </c>
      <c r="C153" s="14" t="s">
        <v>39</v>
      </c>
      <c r="D153" s="15">
        <v>300.54000000000002</v>
      </c>
      <c r="E153" s="15"/>
      <c r="F153" s="16">
        <f t="shared" si="2"/>
        <v>13975.660000007221</v>
      </c>
      <c r="G153" s="17" t="s">
        <v>41</v>
      </c>
      <c r="H153" s="18" t="s">
        <v>167</v>
      </c>
      <c r="I153" s="51">
        <v>2472490</v>
      </c>
      <c r="J153" s="72" t="s">
        <v>227</v>
      </c>
    </row>
    <row r="154" spans="1:10" x14ac:dyDescent="0.25">
      <c r="A154" s="71" t="s">
        <v>266</v>
      </c>
      <c r="B154" s="51">
        <v>40952</v>
      </c>
      <c r="C154" s="14" t="s">
        <v>39</v>
      </c>
      <c r="D154" s="15">
        <v>46</v>
      </c>
      <c r="E154" s="15"/>
      <c r="F154" s="16">
        <f t="shared" si="2"/>
        <v>13929.660000007221</v>
      </c>
      <c r="G154" s="17" t="s">
        <v>56</v>
      </c>
      <c r="H154" s="18" t="s">
        <v>317</v>
      </c>
      <c r="I154" s="51">
        <v>303184</v>
      </c>
      <c r="J154" s="72" t="s">
        <v>227</v>
      </c>
    </row>
    <row r="155" spans="1:10" x14ac:dyDescent="0.25">
      <c r="A155" s="71" t="s">
        <v>266</v>
      </c>
      <c r="B155" s="51">
        <v>53167</v>
      </c>
      <c r="C155" s="14" t="s">
        <v>39</v>
      </c>
      <c r="D155" s="15">
        <v>1312.03</v>
      </c>
      <c r="E155" s="15"/>
      <c r="F155" s="16">
        <f t="shared" si="2"/>
        <v>12617.630000007221</v>
      </c>
      <c r="G155" s="17" t="s">
        <v>41</v>
      </c>
      <c r="H155" s="18" t="s">
        <v>189</v>
      </c>
      <c r="I155" s="51">
        <v>277883</v>
      </c>
      <c r="J155" s="72" t="s">
        <v>318</v>
      </c>
    </row>
    <row r="156" spans="1:10" x14ac:dyDescent="0.25">
      <c r="A156" s="71" t="s">
        <v>266</v>
      </c>
      <c r="B156" s="51">
        <v>58070</v>
      </c>
      <c r="C156" s="14" t="s">
        <v>39</v>
      </c>
      <c r="D156" s="15">
        <v>600</v>
      </c>
      <c r="E156" s="15"/>
      <c r="F156" s="16">
        <f t="shared" si="2"/>
        <v>12017.630000007221</v>
      </c>
      <c r="G156" s="17" t="s">
        <v>49</v>
      </c>
      <c r="H156" s="18" t="s">
        <v>84</v>
      </c>
      <c r="I156" s="51">
        <v>6586</v>
      </c>
      <c r="J156" s="72" t="s">
        <v>253</v>
      </c>
    </row>
    <row r="157" spans="1:10" x14ac:dyDescent="0.25">
      <c r="A157" s="71" t="s">
        <v>266</v>
      </c>
      <c r="B157" s="51">
        <v>44175</v>
      </c>
      <c r="C157" s="14" t="s">
        <v>39</v>
      </c>
      <c r="D157" s="15">
        <v>140</v>
      </c>
      <c r="E157" s="15"/>
      <c r="F157" s="16">
        <f t="shared" si="2"/>
        <v>11877.630000007221</v>
      </c>
      <c r="G157" s="17" t="s">
        <v>65</v>
      </c>
      <c r="H157" s="18" t="s">
        <v>319</v>
      </c>
      <c r="I157" s="51">
        <v>48234</v>
      </c>
      <c r="J157" s="72" t="s">
        <v>224</v>
      </c>
    </row>
    <row r="158" spans="1:10" x14ac:dyDescent="0.25">
      <c r="A158" s="71" t="s">
        <v>266</v>
      </c>
      <c r="B158" s="51">
        <v>147991</v>
      </c>
      <c r="C158" s="14" t="s">
        <v>44</v>
      </c>
      <c r="D158" s="15">
        <v>2231.89</v>
      </c>
      <c r="E158" s="15"/>
      <c r="F158" s="16">
        <f t="shared" si="2"/>
        <v>9645.7400000072212</v>
      </c>
      <c r="G158" s="17" t="s">
        <v>50</v>
      </c>
      <c r="H158" s="18" t="s">
        <v>220</v>
      </c>
      <c r="I158" s="51">
        <v>18</v>
      </c>
      <c r="J158" s="72" t="s">
        <v>260</v>
      </c>
    </row>
    <row r="159" spans="1:10" x14ac:dyDescent="0.25">
      <c r="A159" s="71" t="s">
        <v>266</v>
      </c>
      <c r="B159" s="51">
        <v>44880</v>
      </c>
      <c r="C159" s="14" t="s">
        <v>39</v>
      </c>
      <c r="D159" s="15">
        <v>1290</v>
      </c>
      <c r="E159" s="15"/>
      <c r="F159" s="16">
        <f t="shared" si="2"/>
        <v>8355.7400000072212</v>
      </c>
      <c r="G159" s="17" t="s">
        <v>45</v>
      </c>
      <c r="H159" s="18" t="s">
        <v>98</v>
      </c>
      <c r="I159" s="51">
        <v>28090</v>
      </c>
      <c r="J159" s="72" t="s">
        <v>193</v>
      </c>
    </row>
    <row r="160" spans="1:10" x14ac:dyDescent="0.25">
      <c r="A160" s="71" t="s">
        <v>266</v>
      </c>
      <c r="B160" s="51">
        <v>51006</v>
      </c>
      <c r="C160" s="14" t="s">
        <v>39</v>
      </c>
      <c r="D160" s="15">
        <v>205</v>
      </c>
      <c r="E160" s="15"/>
      <c r="F160" s="16">
        <f t="shared" si="2"/>
        <v>8150.7400000072212</v>
      </c>
      <c r="G160" s="17" t="s">
        <v>103</v>
      </c>
      <c r="H160" s="18" t="s">
        <v>159</v>
      </c>
      <c r="I160" s="51">
        <v>9326</v>
      </c>
      <c r="J160" s="72" t="s">
        <v>225</v>
      </c>
    </row>
    <row r="161" spans="1:10" x14ac:dyDescent="0.25">
      <c r="A161" s="71" t="s">
        <v>266</v>
      </c>
      <c r="B161" s="51">
        <v>68373</v>
      </c>
      <c r="C161" s="14" t="s">
        <v>39</v>
      </c>
      <c r="D161" s="15">
        <v>1500</v>
      </c>
      <c r="E161" s="15"/>
      <c r="F161" s="16">
        <f t="shared" si="2"/>
        <v>6650.7400000072212</v>
      </c>
      <c r="G161" s="17" t="s">
        <v>49</v>
      </c>
      <c r="H161" s="18" t="s">
        <v>190</v>
      </c>
      <c r="I161" s="51">
        <v>2487</v>
      </c>
      <c r="J161" s="72" t="s">
        <v>194</v>
      </c>
    </row>
    <row r="162" spans="1:10" x14ac:dyDescent="0.25">
      <c r="A162" s="71" t="s">
        <v>266</v>
      </c>
      <c r="B162" s="51">
        <v>42589</v>
      </c>
      <c r="C162" s="14" t="s">
        <v>39</v>
      </c>
      <c r="D162" s="15">
        <v>2533.34</v>
      </c>
      <c r="E162" s="15"/>
      <c r="F162" s="16">
        <f t="shared" si="2"/>
        <v>4117.400000007221</v>
      </c>
      <c r="G162" s="17" t="s">
        <v>41</v>
      </c>
      <c r="H162" s="18" t="s">
        <v>320</v>
      </c>
      <c r="I162" s="51">
        <v>1334</v>
      </c>
      <c r="J162" s="72" t="s">
        <v>241</v>
      </c>
    </row>
    <row r="163" spans="1:10" x14ac:dyDescent="0.25">
      <c r="A163" s="71" t="s">
        <v>266</v>
      </c>
      <c r="B163" s="51">
        <v>50215</v>
      </c>
      <c r="C163" s="14" t="s">
        <v>39</v>
      </c>
      <c r="D163" s="15">
        <v>94.3</v>
      </c>
      <c r="E163" s="15"/>
      <c r="F163" s="16">
        <f t="shared" si="2"/>
        <v>4023.1000000072208</v>
      </c>
      <c r="G163" s="17" t="s">
        <v>41</v>
      </c>
      <c r="H163" s="18" t="s">
        <v>99</v>
      </c>
      <c r="I163" s="51">
        <v>12954</v>
      </c>
      <c r="J163" s="72" t="s">
        <v>227</v>
      </c>
    </row>
    <row r="164" spans="1:10" x14ac:dyDescent="0.25">
      <c r="A164" s="71" t="s">
        <v>266</v>
      </c>
      <c r="B164" s="51">
        <v>67790</v>
      </c>
      <c r="C164" s="14" t="s">
        <v>39</v>
      </c>
      <c r="D164" s="15">
        <v>894.74</v>
      </c>
      <c r="E164" s="15"/>
      <c r="F164" s="16">
        <f t="shared" si="2"/>
        <v>3128.3600000072211</v>
      </c>
      <c r="G164" s="17" t="s">
        <v>46</v>
      </c>
      <c r="H164" s="18" t="s">
        <v>47</v>
      </c>
      <c r="I164" s="51">
        <v>5065</v>
      </c>
      <c r="J164" s="72" t="s">
        <v>232</v>
      </c>
    </row>
    <row r="165" spans="1:10" x14ac:dyDescent="0.25">
      <c r="A165" s="71" t="s">
        <v>268</v>
      </c>
      <c r="B165" s="51">
        <v>352864</v>
      </c>
      <c r="C165" s="14" t="s">
        <v>39</v>
      </c>
      <c r="D165" s="15">
        <v>1435.31</v>
      </c>
      <c r="E165" s="15"/>
      <c r="F165" s="16">
        <f t="shared" si="2"/>
        <v>1693.0500000072211</v>
      </c>
      <c r="G165" s="17" t="s">
        <v>46</v>
      </c>
      <c r="H165" s="18" t="s">
        <v>47</v>
      </c>
      <c r="I165" s="51">
        <v>7042</v>
      </c>
      <c r="J165" s="72" t="s">
        <v>235</v>
      </c>
    </row>
    <row r="166" spans="1:10" x14ac:dyDescent="0.25">
      <c r="A166" s="71" t="s">
        <v>268</v>
      </c>
      <c r="B166" s="51">
        <v>353099</v>
      </c>
      <c r="C166" s="14" t="s">
        <v>39</v>
      </c>
      <c r="D166" s="15">
        <v>943.25</v>
      </c>
      <c r="E166" s="15"/>
      <c r="F166" s="16">
        <f t="shared" si="2"/>
        <v>749.80000000722112</v>
      </c>
      <c r="G166" s="17" t="s">
        <v>41</v>
      </c>
      <c r="H166" s="18" t="s">
        <v>302</v>
      </c>
      <c r="I166" s="51">
        <v>16</v>
      </c>
      <c r="J166" s="72" t="s">
        <v>248</v>
      </c>
    </row>
    <row r="167" spans="1:10" x14ac:dyDescent="0.25">
      <c r="A167" s="71" t="s">
        <v>268</v>
      </c>
      <c r="B167" s="51">
        <v>352589</v>
      </c>
      <c r="C167" s="14" t="s">
        <v>39</v>
      </c>
      <c r="D167" s="15">
        <v>339.84</v>
      </c>
      <c r="E167" s="15"/>
      <c r="F167" s="16">
        <f t="shared" si="2"/>
        <v>409.96000000722114</v>
      </c>
      <c r="G167" s="17" t="s">
        <v>62</v>
      </c>
      <c r="H167" s="18" t="s">
        <v>66</v>
      </c>
      <c r="I167" s="51">
        <v>46076</v>
      </c>
      <c r="J167" s="72" t="s">
        <v>235</v>
      </c>
    </row>
    <row r="168" spans="1:10" x14ac:dyDescent="0.25">
      <c r="A168" s="71" t="s">
        <v>321</v>
      </c>
      <c r="B168" s="51">
        <v>143450</v>
      </c>
      <c r="C168" s="14" t="s">
        <v>187</v>
      </c>
      <c r="D168" s="15">
        <v>149.04</v>
      </c>
      <c r="E168" s="15"/>
      <c r="F168" s="16">
        <f t="shared" si="2"/>
        <v>260.92000000722112</v>
      </c>
      <c r="G168" s="17" t="s">
        <v>111</v>
      </c>
      <c r="H168" s="18" t="s">
        <v>161</v>
      </c>
      <c r="I168" s="51" t="s">
        <v>322</v>
      </c>
      <c r="J168" s="72" t="s">
        <v>221</v>
      </c>
    </row>
    <row r="169" spans="1:10" x14ac:dyDescent="0.25">
      <c r="A169" s="71" t="s">
        <v>321</v>
      </c>
      <c r="B169" s="51">
        <v>143450</v>
      </c>
      <c r="C169" s="14" t="s">
        <v>187</v>
      </c>
      <c r="D169" s="15">
        <v>1055.33</v>
      </c>
      <c r="E169" s="15"/>
      <c r="F169" s="16">
        <f t="shared" si="2"/>
        <v>-794.40999999277881</v>
      </c>
      <c r="G169" s="17" t="s">
        <v>111</v>
      </c>
      <c r="H169" s="18" t="s">
        <v>112</v>
      </c>
      <c r="I169" s="51" t="s">
        <v>323</v>
      </c>
      <c r="J169" s="72" t="s">
        <v>268</v>
      </c>
    </row>
    <row r="170" spans="1:10" x14ac:dyDescent="0.25">
      <c r="A170" s="71" t="s">
        <v>321</v>
      </c>
      <c r="B170" s="51">
        <v>424433</v>
      </c>
      <c r="C170" s="14" t="s">
        <v>107</v>
      </c>
      <c r="D170" s="15">
        <v>3587.02</v>
      </c>
      <c r="E170" s="15"/>
      <c r="F170" s="16">
        <f t="shared" si="2"/>
        <v>-4381.4299999927789</v>
      </c>
      <c r="G170" s="17" t="s">
        <v>108</v>
      </c>
      <c r="H170" s="18" t="s">
        <v>229</v>
      </c>
      <c r="I170" s="51" t="s">
        <v>324</v>
      </c>
      <c r="J170" s="72" t="s">
        <v>268</v>
      </c>
    </row>
    <row r="171" spans="1:10" x14ac:dyDescent="0.25">
      <c r="A171" s="71" t="s">
        <v>321</v>
      </c>
      <c r="B171" s="51">
        <v>143604</v>
      </c>
      <c r="C171" s="14" t="s">
        <v>187</v>
      </c>
      <c r="D171" s="15">
        <v>4054.1</v>
      </c>
      <c r="E171" s="15"/>
      <c r="F171" s="16">
        <f t="shared" si="2"/>
        <v>-8435.5299999927793</v>
      </c>
      <c r="G171" s="17" t="s">
        <v>113</v>
      </c>
      <c r="H171" s="18" t="s">
        <v>114</v>
      </c>
      <c r="I171" s="51" t="s">
        <v>325</v>
      </c>
      <c r="J171" s="72" t="s">
        <v>268</v>
      </c>
    </row>
    <row r="172" spans="1:10" x14ac:dyDescent="0.25">
      <c r="A172" s="71" t="s">
        <v>321</v>
      </c>
      <c r="B172" s="51">
        <v>357182</v>
      </c>
      <c r="C172" s="14" t="s">
        <v>42</v>
      </c>
      <c r="D172" s="15"/>
      <c r="E172" s="15">
        <v>95000</v>
      </c>
      <c r="F172" s="16">
        <f t="shared" si="2"/>
        <v>86564.470000007219</v>
      </c>
      <c r="G172" s="17" t="s">
        <v>28</v>
      </c>
      <c r="H172" s="18"/>
      <c r="I172" s="51"/>
      <c r="J172" s="72"/>
    </row>
    <row r="173" spans="1:10" x14ac:dyDescent="0.25">
      <c r="A173" s="71" t="s">
        <v>321</v>
      </c>
      <c r="B173" s="51">
        <v>300072</v>
      </c>
      <c r="C173" s="14" t="s">
        <v>115</v>
      </c>
      <c r="D173" s="15">
        <v>6519.25</v>
      </c>
      <c r="E173" s="15"/>
      <c r="F173" s="16">
        <f t="shared" si="2"/>
        <v>80045.220000007219</v>
      </c>
      <c r="G173" s="17" t="s">
        <v>50</v>
      </c>
      <c r="H173" s="18" t="s">
        <v>117</v>
      </c>
      <c r="I173" s="51">
        <v>42</v>
      </c>
      <c r="J173" s="72" t="s">
        <v>262</v>
      </c>
    </row>
    <row r="174" spans="1:10" x14ac:dyDescent="0.25">
      <c r="A174" s="71" t="s">
        <v>321</v>
      </c>
      <c r="B174" s="51">
        <v>144260</v>
      </c>
      <c r="C174" s="14" t="s">
        <v>187</v>
      </c>
      <c r="D174" s="15">
        <v>32379.26</v>
      </c>
      <c r="E174" s="15"/>
      <c r="F174" s="16">
        <f t="shared" si="2"/>
        <v>47665.960000007224</v>
      </c>
      <c r="G174" s="17" t="s">
        <v>109</v>
      </c>
      <c r="H174" s="18" t="s">
        <v>110</v>
      </c>
      <c r="I174" s="51">
        <v>2520174</v>
      </c>
      <c r="J174" s="72" t="s">
        <v>268</v>
      </c>
    </row>
    <row r="175" spans="1:10" x14ac:dyDescent="0.25">
      <c r="A175" s="71" t="s">
        <v>321</v>
      </c>
      <c r="B175" s="51">
        <v>143855</v>
      </c>
      <c r="C175" s="14" t="s">
        <v>187</v>
      </c>
      <c r="D175" s="15">
        <v>70</v>
      </c>
      <c r="E175" s="15"/>
      <c r="F175" s="16">
        <f t="shared" si="2"/>
        <v>47595.960000007224</v>
      </c>
      <c r="G175" s="17" t="s">
        <v>104</v>
      </c>
      <c r="H175" s="18" t="s">
        <v>105</v>
      </c>
      <c r="I175" s="51" t="s">
        <v>326</v>
      </c>
      <c r="J175" s="72" t="s">
        <v>192</v>
      </c>
    </row>
    <row r="176" spans="1:10" x14ac:dyDescent="0.25">
      <c r="A176" s="71" t="s">
        <v>321</v>
      </c>
      <c r="B176" s="51">
        <v>144064</v>
      </c>
      <c r="C176" s="14" t="s">
        <v>187</v>
      </c>
      <c r="D176" s="15">
        <v>1639.42</v>
      </c>
      <c r="E176" s="15"/>
      <c r="F176" s="16">
        <f t="shared" si="2"/>
        <v>45956.540000007226</v>
      </c>
      <c r="G176" s="17" t="s">
        <v>104</v>
      </c>
      <c r="H176" s="18" t="s">
        <v>106</v>
      </c>
      <c r="I176" s="51" t="s">
        <v>322</v>
      </c>
      <c r="J176" s="72" t="s">
        <v>221</v>
      </c>
    </row>
    <row r="177" spans="1:10" x14ac:dyDescent="0.25">
      <c r="A177" s="71" t="s">
        <v>321</v>
      </c>
      <c r="B177" s="51">
        <v>424898</v>
      </c>
      <c r="C177" s="14" t="s">
        <v>107</v>
      </c>
      <c r="D177" s="15">
        <v>683.19</v>
      </c>
      <c r="E177" s="15"/>
      <c r="F177" s="16">
        <f t="shared" si="2"/>
        <v>45273.350000007224</v>
      </c>
      <c r="G177" s="17" t="s">
        <v>108</v>
      </c>
      <c r="H177" s="18" t="s">
        <v>229</v>
      </c>
      <c r="I177" s="51" t="s">
        <v>327</v>
      </c>
      <c r="J177" s="72" t="s">
        <v>268</v>
      </c>
    </row>
    <row r="178" spans="1:10" x14ac:dyDescent="0.25">
      <c r="A178" s="71" t="s">
        <v>321</v>
      </c>
      <c r="B178" s="51">
        <v>424744</v>
      </c>
      <c r="C178" s="14" t="s">
        <v>107</v>
      </c>
      <c r="D178" s="15">
        <v>2349.14</v>
      </c>
      <c r="E178" s="15"/>
      <c r="F178" s="16">
        <f t="shared" si="2"/>
        <v>42924.210000007224</v>
      </c>
      <c r="G178" s="17" t="s">
        <v>108</v>
      </c>
      <c r="H178" s="18" t="s">
        <v>229</v>
      </c>
      <c r="I178" s="51" t="s">
        <v>328</v>
      </c>
      <c r="J178" s="72" t="s">
        <v>268</v>
      </c>
    </row>
    <row r="179" spans="1:10" x14ac:dyDescent="0.25">
      <c r="A179" s="71" t="s">
        <v>321</v>
      </c>
      <c r="B179" s="51">
        <v>542181</v>
      </c>
      <c r="C179" s="14" t="s">
        <v>39</v>
      </c>
      <c r="D179" s="15">
        <v>1851.28</v>
      </c>
      <c r="E179" s="15"/>
      <c r="F179" s="16">
        <f t="shared" si="2"/>
        <v>41072.930000007225</v>
      </c>
      <c r="G179" s="17" t="s">
        <v>41</v>
      </c>
      <c r="H179" s="18" t="s">
        <v>51</v>
      </c>
      <c r="I179" s="51">
        <v>1543520</v>
      </c>
      <c r="J179" s="72" t="s">
        <v>237</v>
      </c>
    </row>
    <row r="180" spans="1:10" x14ac:dyDescent="0.25">
      <c r="A180" s="71" t="s">
        <v>321</v>
      </c>
      <c r="B180" s="51">
        <v>553790</v>
      </c>
      <c r="C180" s="14" t="s">
        <v>39</v>
      </c>
      <c r="D180" s="15">
        <v>1131.5999999999999</v>
      </c>
      <c r="E180" s="15"/>
      <c r="F180" s="16">
        <f t="shared" si="2"/>
        <v>39941.330000007227</v>
      </c>
      <c r="G180" s="17" t="s">
        <v>70</v>
      </c>
      <c r="H180" s="18" t="s">
        <v>118</v>
      </c>
      <c r="I180" s="51">
        <v>32492</v>
      </c>
      <c r="J180" s="72" t="s">
        <v>259</v>
      </c>
    </row>
    <row r="181" spans="1:10" x14ac:dyDescent="0.25">
      <c r="A181" s="71" t="s">
        <v>321</v>
      </c>
      <c r="B181" s="51">
        <v>552183</v>
      </c>
      <c r="C181" s="14" t="s">
        <v>39</v>
      </c>
      <c r="D181" s="15">
        <v>3686.64</v>
      </c>
      <c r="E181" s="15"/>
      <c r="F181" s="16">
        <f t="shared" si="2"/>
        <v>36254.690000007227</v>
      </c>
      <c r="G181" s="17" t="s">
        <v>41</v>
      </c>
      <c r="H181" s="18" t="s">
        <v>51</v>
      </c>
      <c r="I181" s="51">
        <v>1554311</v>
      </c>
      <c r="J181" s="72" t="s">
        <v>236</v>
      </c>
    </row>
    <row r="182" spans="1:10" x14ac:dyDescent="0.25">
      <c r="A182" s="71" t="s">
        <v>321</v>
      </c>
      <c r="B182" s="51">
        <v>425012</v>
      </c>
      <c r="C182" s="14" t="s">
        <v>329</v>
      </c>
      <c r="D182" s="15">
        <v>52.15</v>
      </c>
      <c r="E182" s="15"/>
      <c r="F182" s="16">
        <f t="shared" si="2"/>
        <v>36202.540000007226</v>
      </c>
      <c r="G182" s="17" t="s">
        <v>108</v>
      </c>
      <c r="H182" s="18" t="s">
        <v>229</v>
      </c>
      <c r="I182" s="51" t="s">
        <v>330</v>
      </c>
      <c r="J182" s="72" t="s">
        <v>268</v>
      </c>
    </row>
    <row r="183" spans="1:10" x14ac:dyDescent="0.25">
      <c r="A183" s="71" t="s">
        <v>321</v>
      </c>
      <c r="B183" s="51">
        <v>542637</v>
      </c>
      <c r="C183" s="14" t="s">
        <v>39</v>
      </c>
      <c r="D183" s="15">
        <v>2582.98</v>
      </c>
      <c r="E183" s="15"/>
      <c r="F183" s="16">
        <f t="shared" si="2"/>
        <v>33619.560000007223</v>
      </c>
      <c r="G183" s="17" t="s">
        <v>41</v>
      </c>
      <c r="H183" s="18" t="s">
        <v>119</v>
      </c>
      <c r="I183" s="51">
        <v>319484</v>
      </c>
      <c r="J183" s="72" t="s">
        <v>237</v>
      </c>
    </row>
    <row r="184" spans="1:10" x14ac:dyDescent="0.25">
      <c r="A184" s="71" t="s">
        <v>321</v>
      </c>
      <c r="B184" s="51">
        <v>551431</v>
      </c>
      <c r="C184" s="14" t="s">
        <v>39</v>
      </c>
      <c r="D184" s="15">
        <v>819.28</v>
      </c>
      <c r="E184" s="15"/>
      <c r="F184" s="16">
        <f t="shared" si="2"/>
        <v>32800.280000007224</v>
      </c>
      <c r="G184" s="17" t="s">
        <v>41</v>
      </c>
      <c r="H184" s="18" t="s">
        <v>331</v>
      </c>
      <c r="I184" s="51">
        <v>137270</v>
      </c>
      <c r="J184" s="72" t="s">
        <v>236</v>
      </c>
    </row>
    <row r="185" spans="1:10" x14ac:dyDescent="0.25">
      <c r="A185" s="71" t="s">
        <v>321</v>
      </c>
      <c r="B185" s="51">
        <v>549931</v>
      </c>
      <c r="C185" s="14" t="s">
        <v>39</v>
      </c>
      <c r="D185" s="15">
        <v>629.23</v>
      </c>
      <c r="E185" s="15"/>
      <c r="F185" s="16">
        <f t="shared" si="2"/>
        <v>32171.050000007224</v>
      </c>
      <c r="G185" s="17" t="s">
        <v>41</v>
      </c>
      <c r="H185" s="18" t="s">
        <v>243</v>
      </c>
      <c r="I185" s="51">
        <v>225802</v>
      </c>
      <c r="J185" s="72" t="s">
        <v>236</v>
      </c>
    </row>
    <row r="186" spans="1:10" x14ac:dyDescent="0.25">
      <c r="A186" s="71" t="s">
        <v>321</v>
      </c>
      <c r="B186" s="51">
        <v>79024</v>
      </c>
      <c r="C186" s="14" t="s">
        <v>121</v>
      </c>
      <c r="D186" s="15">
        <v>852.83</v>
      </c>
      <c r="E186" s="15"/>
      <c r="F186" s="16">
        <f t="shared" si="2"/>
        <v>31318.220000007223</v>
      </c>
      <c r="G186" s="17" t="s">
        <v>86</v>
      </c>
      <c r="H186" s="18" t="s">
        <v>169</v>
      </c>
      <c r="I186" s="51">
        <v>38545960</v>
      </c>
      <c r="J186" s="72" t="s">
        <v>256</v>
      </c>
    </row>
    <row r="187" spans="1:10" x14ac:dyDescent="0.25">
      <c r="A187" s="71" t="s">
        <v>321</v>
      </c>
      <c r="B187" s="51">
        <v>552731</v>
      </c>
      <c r="C187" s="14" t="s">
        <v>39</v>
      </c>
      <c r="D187" s="15">
        <v>649.86</v>
      </c>
      <c r="E187" s="15"/>
      <c r="F187" s="16">
        <f t="shared" si="2"/>
        <v>30668.360000007222</v>
      </c>
      <c r="G187" s="17" t="s">
        <v>41</v>
      </c>
      <c r="H187" s="18" t="s">
        <v>48</v>
      </c>
      <c r="I187" s="51">
        <v>133591</v>
      </c>
      <c r="J187" s="72" t="s">
        <v>236</v>
      </c>
    </row>
    <row r="188" spans="1:10" x14ac:dyDescent="0.25">
      <c r="A188" s="71" t="s">
        <v>321</v>
      </c>
      <c r="B188" s="51">
        <v>424625</v>
      </c>
      <c r="C188" s="14" t="s">
        <v>107</v>
      </c>
      <c r="D188" s="15">
        <v>29908.49</v>
      </c>
      <c r="E188" s="15"/>
      <c r="F188" s="16">
        <f t="shared" si="2"/>
        <v>759.87000000722037</v>
      </c>
      <c r="G188" s="17" t="s">
        <v>108</v>
      </c>
      <c r="H188" s="18" t="s">
        <v>229</v>
      </c>
      <c r="I188" s="51" t="s">
        <v>332</v>
      </c>
      <c r="J188" s="72" t="s">
        <v>268</v>
      </c>
    </row>
    <row r="189" spans="1:10" x14ac:dyDescent="0.25">
      <c r="A189" s="71" t="s">
        <v>321</v>
      </c>
      <c r="B189" s="51">
        <v>549307</v>
      </c>
      <c r="C189" s="14" t="s">
        <v>39</v>
      </c>
      <c r="D189" s="15">
        <v>464.45</v>
      </c>
      <c r="E189" s="15"/>
      <c r="F189" s="16">
        <f t="shared" si="2"/>
        <v>295.42000000722038</v>
      </c>
      <c r="G189" s="17" t="s">
        <v>41</v>
      </c>
      <c r="H189" s="18" t="s">
        <v>75</v>
      </c>
      <c r="I189" s="51">
        <v>239720</v>
      </c>
      <c r="J189" s="72" t="s">
        <v>232</v>
      </c>
    </row>
    <row r="190" spans="1:10" x14ac:dyDescent="0.25">
      <c r="A190" s="71" t="s">
        <v>321</v>
      </c>
      <c r="B190" s="51">
        <v>555701</v>
      </c>
      <c r="C190" s="14" t="s">
        <v>39</v>
      </c>
      <c r="D190" s="15">
        <v>2250</v>
      </c>
      <c r="E190" s="15"/>
      <c r="F190" s="16">
        <f t="shared" si="2"/>
        <v>-1954.5799999927797</v>
      </c>
      <c r="G190" s="17" t="s">
        <v>41</v>
      </c>
      <c r="H190" s="18" t="s">
        <v>188</v>
      </c>
      <c r="I190" s="51">
        <v>297879</v>
      </c>
      <c r="J190" s="72" t="s">
        <v>232</v>
      </c>
    </row>
    <row r="191" spans="1:10" x14ac:dyDescent="0.25">
      <c r="A191" s="71" t="s">
        <v>321</v>
      </c>
      <c r="B191" s="51">
        <v>550550</v>
      </c>
      <c r="C191" s="14" t="s">
        <v>39</v>
      </c>
      <c r="D191" s="15">
        <v>798.52</v>
      </c>
      <c r="E191" s="15"/>
      <c r="F191" s="16">
        <f t="shared" si="2"/>
        <v>-2753.0999999927799</v>
      </c>
      <c r="G191" s="17" t="s">
        <v>41</v>
      </c>
      <c r="H191" s="18" t="s">
        <v>244</v>
      </c>
      <c r="I191" s="51">
        <v>375425</v>
      </c>
      <c r="J191" s="72" t="s">
        <v>236</v>
      </c>
    </row>
    <row r="192" spans="1:10" x14ac:dyDescent="0.25">
      <c r="A192" s="71" t="s">
        <v>321</v>
      </c>
      <c r="B192" s="51">
        <v>555166</v>
      </c>
      <c r="C192" s="14" t="s">
        <v>39</v>
      </c>
      <c r="D192" s="15">
        <v>836.75</v>
      </c>
      <c r="E192" s="15"/>
      <c r="F192" s="16">
        <f t="shared" si="2"/>
        <v>-3589.8499999927799</v>
      </c>
      <c r="G192" s="17" t="s">
        <v>41</v>
      </c>
      <c r="H192" s="18" t="s">
        <v>199</v>
      </c>
      <c r="I192" s="51">
        <v>1182907</v>
      </c>
      <c r="J192" s="72" t="s">
        <v>236</v>
      </c>
    </row>
    <row r="193" spans="1:10" x14ac:dyDescent="0.25">
      <c r="A193" s="71" t="s">
        <v>270</v>
      </c>
      <c r="B193" s="51">
        <v>546162</v>
      </c>
      <c r="C193" s="14" t="s">
        <v>42</v>
      </c>
      <c r="D193" s="15"/>
      <c r="E193" s="15">
        <v>23700</v>
      </c>
      <c r="F193" s="16">
        <f t="shared" si="2"/>
        <v>20110.150000007219</v>
      </c>
      <c r="G193" s="17" t="s">
        <v>28</v>
      </c>
      <c r="H193" s="18"/>
      <c r="I193" s="51"/>
      <c r="J193" s="72"/>
    </row>
    <row r="194" spans="1:10" x14ac:dyDescent="0.25">
      <c r="A194" s="71" t="s">
        <v>270</v>
      </c>
      <c r="B194" s="51">
        <v>371397</v>
      </c>
      <c r="C194" s="14" t="s">
        <v>39</v>
      </c>
      <c r="D194" s="15">
        <v>960</v>
      </c>
      <c r="E194" s="15"/>
      <c r="F194" s="16">
        <f t="shared" si="2"/>
        <v>19150.150000007219</v>
      </c>
      <c r="G194" s="17" t="s">
        <v>41</v>
      </c>
      <c r="H194" s="18" t="s">
        <v>333</v>
      </c>
      <c r="I194" s="51">
        <v>1094</v>
      </c>
      <c r="J194" s="72" t="s">
        <v>236</v>
      </c>
    </row>
    <row r="195" spans="1:10" x14ac:dyDescent="0.25">
      <c r="A195" s="71" t="s">
        <v>270</v>
      </c>
      <c r="B195" s="51">
        <v>367099</v>
      </c>
      <c r="C195" s="14" t="s">
        <v>39</v>
      </c>
      <c r="D195" s="15">
        <v>1681.33</v>
      </c>
      <c r="E195" s="15"/>
      <c r="F195" s="16">
        <f t="shared" si="2"/>
        <v>17468.820000007217</v>
      </c>
      <c r="G195" s="17" t="s">
        <v>41</v>
      </c>
      <c r="H195" s="18" t="s">
        <v>74</v>
      </c>
      <c r="I195" s="51">
        <v>839391</v>
      </c>
      <c r="J195" s="72" t="s">
        <v>236</v>
      </c>
    </row>
    <row r="196" spans="1:10" x14ac:dyDescent="0.25">
      <c r="A196" s="71" t="s">
        <v>270</v>
      </c>
      <c r="B196" s="51">
        <v>365837</v>
      </c>
      <c r="C196" s="14" t="s">
        <v>39</v>
      </c>
      <c r="D196" s="15">
        <v>811.2</v>
      </c>
      <c r="E196" s="15"/>
      <c r="F196" s="16">
        <f t="shared" si="2"/>
        <v>16657.620000007217</v>
      </c>
      <c r="G196" s="17" t="s">
        <v>41</v>
      </c>
      <c r="H196" s="18" t="s">
        <v>242</v>
      </c>
      <c r="I196" s="51">
        <v>183711</v>
      </c>
      <c r="J196" s="72" t="s">
        <v>236</v>
      </c>
    </row>
    <row r="197" spans="1:10" x14ac:dyDescent="0.25">
      <c r="A197" s="71" t="s">
        <v>270</v>
      </c>
      <c r="B197" s="51">
        <v>370143</v>
      </c>
      <c r="C197" s="14" t="s">
        <v>39</v>
      </c>
      <c r="D197" s="15">
        <v>1192.99</v>
      </c>
      <c r="E197" s="15"/>
      <c r="F197" s="16">
        <f t="shared" si="2"/>
        <v>15464.630000007217</v>
      </c>
      <c r="G197" s="17" t="s">
        <v>46</v>
      </c>
      <c r="H197" s="18" t="s">
        <v>47</v>
      </c>
      <c r="I197" s="51">
        <v>7049</v>
      </c>
      <c r="J197" s="72" t="s">
        <v>239</v>
      </c>
    </row>
    <row r="198" spans="1:10" x14ac:dyDescent="0.25">
      <c r="A198" s="71" t="s">
        <v>270</v>
      </c>
      <c r="B198" s="51">
        <v>371060</v>
      </c>
      <c r="C198" s="14" t="s">
        <v>39</v>
      </c>
      <c r="D198" s="15">
        <v>273.31</v>
      </c>
      <c r="E198" s="15"/>
      <c r="F198" s="16">
        <f t="shared" si="2"/>
        <v>15191.320000007217</v>
      </c>
      <c r="G198" s="17" t="s">
        <v>41</v>
      </c>
      <c r="H198" s="18" t="s">
        <v>55</v>
      </c>
      <c r="I198" s="51">
        <v>3231973</v>
      </c>
      <c r="J198" s="72" t="s">
        <v>236</v>
      </c>
    </row>
    <row r="199" spans="1:10" x14ac:dyDescent="0.25">
      <c r="A199" s="71" t="s">
        <v>270</v>
      </c>
      <c r="B199" s="51">
        <v>369321</v>
      </c>
      <c r="C199" s="14" t="s">
        <v>39</v>
      </c>
      <c r="D199" s="15">
        <v>829.97</v>
      </c>
      <c r="E199" s="15"/>
      <c r="F199" s="16">
        <f t="shared" si="2"/>
        <v>14361.350000007218</v>
      </c>
      <c r="G199" s="17" t="s">
        <v>41</v>
      </c>
      <c r="H199" s="18" t="s">
        <v>178</v>
      </c>
      <c r="I199" s="51">
        <v>589901</v>
      </c>
      <c r="J199" s="72" t="s">
        <v>241</v>
      </c>
    </row>
    <row r="200" spans="1:10" x14ac:dyDescent="0.25">
      <c r="A200" s="71" t="s">
        <v>270</v>
      </c>
      <c r="B200" s="51">
        <v>365314</v>
      </c>
      <c r="C200" s="14" t="s">
        <v>39</v>
      </c>
      <c r="D200" s="15">
        <v>1065</v>
      </c>
      <c r="E200" s="15"/>
      <c r="F200" s="16">
        <f t="shared" si="2"/>
        <v>13296.350000007218</v>
      </c>
      <c r="G200" s="17" t="s">
        <v>56</v>
      </c>
      <c r="H200" s="18" t="s">
        <v>334</v>
      </c>
      <c r="I200" s="51">
        <v>2273</v>
      </c>
      <c r="J200" s="72" t="s">
        <v>239</v>
      </c>
    </row>
    <row r="201" spans="1:10" x14ac:dyDescent="0.25">
      <c r="A201" s="71" t="s">
        <v>270</v>
      </c>
      <c r="B201" s="51">
        <v>365593</v>
      </c>
      <c r="C201" s="14" t="s">
        <v>39</v>
      </c>
      <c r="D201" s="15">
        <v>1056.78</v>
      </c>
      <c r="E201" s="15"/>
      <c r="F201" s="16">
        <f t="shared" si="2"/>
        <v>12239.570000007217</v>
      </c>
      <c r="G201" s="17" t="s">
        <v>41</v>
      </c>
      <c r="H201" s="18" t="s">
        <v>168</v>
      </c>
      <c r="I201" s="51">
        <v>427128</v>
      </c>
      <c r="J201" s="72" t="s">
        <v>236</v>
      </c>
    </row>
    <row r="202" spans="1:10" x14ac:dyDescent="0.25">
      <c r="A202" s="71" t="s">
        <v>270</v>
      </c>
      <c r="B202" s="51">
        <v>367433</v>
      </c>
      <c r="C202" s="14" t="s">
        <v>39</v>
      </c>
      <c r="D202" s="15">
        <v>259.97000000000003</v>
      </c>
      <c r="E202" s="15"/>
      <c r="F202" s="16">
        <f t="shared" ref="F202:F253" si="3">F201-D202+E202</f>
        <v>11979.600000007218</v>
      </c>
      <c r="G202" s="17" t="s">
        <v>56</v>
      </c>
      <c r="H202" s="18" t="s">
        <v>314</v>
      </c>
      <c r="I202" s="51">
        <v>49821</v>
      </c>
      <c r="J202" s="72" t="s">
        <v>236</v>
      </c>
    </row>
    <row r="203" spans="1:10" x14ac:dyDescent="0.25">
      <c r="A203" s="71" t="s">
        <v>270</v>
      </c>
      <c r="B203" s="51">
        <v>365019</v>
      </c>
      <c r="C203" s="14" t="s">
        <v>39</v>
      </c>
      <c r="D203" s="15">
        <v>847</v>
      </c>
      <c r="E203" s="15"/>
      <c r="F203" s="16">
        <f t="shared" si="3"/>
        <v>11132.600000007218</v>
      </c>
      <c r="G203" s="17" t="s">
        <v>41</v>
      </c>
      <c r="H203" s="18" t="s">
        <v>335</v>
      </c>
      <c r="I203" s="51">
        <v>708</v>
      </c>
      <c r="J203" s="72" t="s">
        <v>239</v>
      </c>
    </row>
    <row r="204" spans="1:10" x14ac:dyDescent="0.25">
      <c r="A204" s="71" t="s">
        <v>270</v>
      </c>
      <c r="B204" s="51">
        <v>369839</v>
      </c>
      <c r="C204" s="14" t="s">
        <v>39</v>
      </c>
      <c r="D204" s="15">
        <v>1023.8</v>
      </c>
      <c r="E204" s="15"/>
      <c r="F204" s="16">
        <f t="shared" si="3"/>
        <v>10108.800000007219</v>
      </c>
      <c r="G204" s="17" t="s">
        <v>41</v>
      </c>
      <c r="H204" s="18" t="s">
        <v>199</v>
      </c>
      <c r="I204" s="51">
        <v>1183657</v>
      </c>
      <c r="J204" s="72" t="s">
        <v>241</v>
      </c>
    </row>
    <row r="205" spans="1:10" x14ac:dyDescent="0.25">
      <c r="A205" s="71" t="s">
        <v>270</v>
      </c>
      <c r="B205" s="51">
        <v>369577</v>
      </c>
      <c r="C205" s="14" t="s">
        <v>39</v>
      </c>
      <c r="D205" s="15">
        <v>1443.45</v>
      </c>
      <c r="E205" s="15"/>
      <c r="F205" s="16">
        <f t="shared" si="3"/>
        <v>8665.3500000072181</v>
      </c>
      <c r="G205" s="17" t="s">
        <v>41</v>
      </c>
      <c r="H205" s="18" t="s">
        <v>178</v>
      </c>
      <c r="I205" s="51">
        <v>336766</v>
      </c>
      <c r="J205" s="72" t="s">
        <v>241</v>
      </c>
    </row>
    <row r="206" spans="1:10" x14ac:dyDescent="0.25">
      <c r="A206" s="71" t="s">
        <v>270</v>
      </c>
      <c r="B206" s="51">
        <v>366527</v>
      </c>
      <c r="C206" s="14" t="s">
        <v>39</v>
      </c>
      <c r="D206" s="15">
        <v>501.18</v>
      </c>
      <c r="E206" s="15"/>
      <c r="F206" s="16">
        <f t="shared" si="3"/>
        <v>8164.1700000072178</v>
      </c>
      <c r="G206" s="17" t="s">
        <v>41</v>
      </c>
      <c r="H206" s="18" t="s">
        <v>336</v>
      </c>
      <c r="I206" s="51">
        <v>98015</v>
      </c>
      <c r="J206" s="72" t="s">
        <v>241</v>
      </c>
    </row>
    <row r="207" spans="1:10" x14ac:dyDescent="0.25">
      <c r="A207" s="71" t="s">
        <v>270</v>
      </c>
      <c r="B207" s="51">
        <v>366291</v>
      </c>
      <c r="C207" s="14" t="s">
        <v>39</v>
      </c>
      <c r="D207" s="15">
        <v>840.43</v>
      </c>
      <c r="E207" s="15"/>
      <c r="F207" s="16">
        <f t="shared" si="3"/>
        <v>7323.7400000072175</v>
      </c>
      <c r="G207" s="17" t="s">
        <v>41</v>
      </c>
      <c r="H207" s="18" t="s">
        <v>123</v>
      </c>
      <c r="I207" s="51">
        <v>1249036</v>
      </c>
      <c r="J207" s="72" t="s">
        <v>236</v>
      </c>
    </row>
    <row r="208" spans="1:10" x14ac:dyDescent="0.25">
      <c r="A208" s="71" t="s">
        <v>270</v>
      </c>
      <c r="B208" s="51">
        <v>370733</v>
      </c>
      <c r="C208" s="14" t="s">
        <v>39</v>
      </c>
      <c r="D208" s="15">
        <v>68.849999999999994</v>
      </c>
      <c r="E208" s="15"/>
      <c r="F208" s="16">
        <f t="shared" si="3"/>
        <v>7254.8900000072172</v>
      </c>
      <c r="G208" s="17" t="s">
        <v>41</v>
      </c>
      <c r="H208" s="18" t="s">
        <v>55</v>
      </c>
      <c r="I208" s="51">
        <v>3231972</v>
      </c>
      <c r="J208" s="72" t="s">
        <v>236</v>
      </c>
    </row>
    <row r="209" spans="1:10" x14ac:dyDescent="0.25">
      <c r="A209" s="71" t="s">
        <v>270</v>
      </c>
      <c r="B209" s="51">
        <v>369084</v>
      </c>
      <c r="C209" s="14" t="s">
        <v>39</v>
      </c>
      <c r="D209" s="15">
        <v>14</v>
      </c>
      <c r="E209" s="15"/>
      <c r="F209" s="16">
        <f t="shared" si="3"/>
        <v>7240.8900000072172</v>
      </c>
      <c r="G209" s="17" t="s">
        <v>85</v>
      </c>
      <c r="H209" s="18" t="s">
        <v>337</v>
      </c>
      <c r="I209" s="51">
        <v>101484</v>
      </c>
      <c r="J209" s="72" t="s">
        <v>338</v>
      </c>
    </row>
    <row r="210" spans="1:10" x14ac:dyDescent="0.25">
      <c r="A210" s="71" t="s">
        <v>270</v>
      </c>
      <c r="B210" s="51">
        <v>364613</v>
      </c>
      <c r="C210" s="14" t="s">
        <v>39</v>
      </c>
      <c r="D210" s="15">
        <v>2533.33</v>
      </c>
      <c r="E210" s="15"/>
      <c r="F210" s="16">
        <f t="shared" si="3"/>
        <v>4707.5600000072172</v>
      </c>
      <c r="G210" s="17" t="s">
        <v>41</v>
      </c>
      <c r="H210" s="18" t="s">
        <v>320</v>
      </c>
      <c r="I210" s="51">
        <v>1334</v>
      </c>
      <c r="J210" s="72" t="s">
        <v>241</v>
      </c>
    </row>
    <row r="211" spans="1:10" x14ac:dyDescent="0.25">
      <c r="A211" s="71" t="s">
        <v>270</v>
      </c>
      <c r="B211" s="51">
        <v>370423</v>
      </c>
      <c r="C211" s="14" t="s">
        <v>39</v>
      </c>
      <c r="D211" s="15">
        <v>795.33</v>
      </c>
      <c r="E211" s="15"/>
      <c r="F211" s="16">
        <f t="shared" si="3"/>
        <v>3912.2300000072173</v>
      </c>
      <c r="G211" s="17" t="s">
        <v>46</v>
      </c>
      <c r="H211" s="18" t="s">
        <v>47</v>
      </c>
      <c r="I211" s="51">
        <v>5102</v>
      </c>
      <c r="J211" s="72" t="s">
        <v>241</v>
      </c>
    </row>
    <row r="212" spans="1:10" x14ac:dyDescent="0.25">
      <c r="A212" s="71" t="s">
        <v>270</v>
      </c>
      <c r="B212" s="51">
        <v>366806</v>
      </c>
      <c r="C212" s="14" t="s">
        <v>39</v>
      </c>
      <c r="D212" s="15">
        <v>759.55</v>
      </c>
      <c r="E212" s="15"/>
      <c r="F212" s="16">
        <f t="shared" si="3"/>
        <v>3152.6800000072171</v>
      </c>
      <c r="G212" s="17" t="s">
        <v>41</v>
      </c>
      <c r="H212" s="18" t="s">
        <v>119</v>
      </c>
      <c r="I212" s="51">
        <v>322919</v>
      </c>
      <c r="J212" s="72" t="s">
        <v>236</v>
      </c>
    </row>
    <row r="213" spans="1:10" x14ac:dyDescent="0.25">
      <c r="A213" s="71" t="s">
        <v>270</v>
      </c>
      <c r="B213" s="51">
        <v>0</v>
      </c>
      <c r="C213" s="14" t="s">
        <v>339</v>
      </c>
      <c r="D213" s="15">
        <v>22.63</v>
      </c>
      <c r="E213" s="15"/>
      <c r="F213" s="16">
        <f t="shared" si="3"/>
        <v>3130.050000007217</v>
      </c>
      <c r="G213" s="17" t="s">
        <v>144</v>
      </c>
      <c r="H213" s="18"/>
      <c r="I213" s="51"/>
      <c r="J213" s="72"/>
    </row>
    <row r="214" spans="1:10" x14ac:dyDescent="0.25">
      <c r="A214" s="71" t="s">
        <v>340</v>
      </c>
      <c r="B214" s="51">
        <v>144788</v>
      </c>
      <c r="C214" s="14" t="s">
        <v>44</v>
      </c>
      <c r="D214" s="15">
        <v>666</v>
      </c>
      <c r="E214" s="15"/>
      <c r="F214" s="16">
        <f t="shared" si="3"/>
        <v>2464.050000007217</v>
      </c>
      <c r="G214" s="17" t="s">
        <v>132</v>
      </c>
      <c r="H214" s="18" t="s">
        <v>134</v>
      </c>
      <c r="I214" s="51">
        <v>7336918</v>
      </c>
      <c r="J214" s="72" t="s">
        <v>270</v>
      </c>
    </row>
    <row r="215" spans="1:10" x14ac:dyDescent="0.25">
      <c r="A215" s="71" t="s">
        <v>340</v>
      </c>
      <c r="B215" s="51">
        <v>369024</v>
      </c>
      <c r="C215" s="14" t="s">
        <v>42</v>
      </c>
      <c r="D215" s="15"/>
      <c r="E215" s="15">
        <v>17000</v>
      </c>
      <c r="F215" s="16">
        <f t="shared" si="3"/>
        <v>19464.050000007217</v>
      </c>
      <c r="G215" s="17" t="s">
        <v>28</v>
      </c>
      <c r="H215" s="18"/>
      <c r="I215" s="51"/>
      <c r="J215" s="72"/>
    </row>
    <row r="216" spans="1:10" x14ac:dyDescent="0.25">
      <c r="A216" s="71" t="s">
        <v>340</v>
      </c>
      <c r="B216" s="51">
        <v>769557</v>
      </c>
      <c r="C216" s="14" t="s">
        <v>39</v>
      </c>
      <c r="D216" s="15">
        <v>500</v>
      </c>
      <c r="E216" s="15"/>
      <c r="F216" s="16">
        <f t="shared" si="3"/>
        <v>18964.050000007217</v>
      </c>
      <c r="G216" s="17" t="s">
        <v>41</v>
      </c>
      <c r="H216" s="18" t="s">
        <v>43</v>
      </c>
      <c r="I216" s="51">
        <v>585046</v>
      </c>
      <c r="J216" s="72" t="s">
        <v>247</v>
      </c>
    </row>
    <row r="217" spans="1:10" x14ac:dyDescent="0.25">
      <c r="A217" s="71" t="s">
        <v>340</v>
      </c>
      <c r="B217" s="51">
        <v>143826</v>
      </c>
      <c r="C217" s="14" t="s">
        <v>44</v>
      </c>
      <c r="D217" s="15">
        <v>258.85000000000002</v>
      </c>
      <c r="E217" s="15"/>
      <c r="F217" s="16">
        <f t="shared" si="3"/>
        <v>18705.200000007218</v>
      </c>
      <c r="G217" s="17" t="s">
        <v>132</v>
      </c>
      <c r="H217" s="18" t="s">
        <v>134</v>
      </c>
      <c r="I217" s="51" t="s">
        <v>341</v>
      </c>
      <c r="J217" s="72" t="s">
        <v>270</v>
      </c>
    </row>
    <row r="218" spans="1:10" x14ac:dyDescent="0.25">
      <c r="A218" s="71" t="s">
        <v>340</v>
      </c>
      <c r="B218" s="51">
        <v>765112</v>
      </c>
      <c r="C218" s="14" t="s">
        <v>39</v>
      </c>
      <c r="D218" s="15">
        <v>2479.2600000000002</v>
      </c>
      <c r="E218" s="15"/>
      <c r="F218" s="16">
        <f t="shared" si="3"/>
        <v>16225.940000007218</v>
      </c>
      <c r="G218" s="17" t="s">
        <v>41</v>
      </c>
      <c r="H218" s="18" t="s">
        <v>175</v>
      </c>
      <c r="I218" s="51">
        <v>180893</v>
      </c>
      <c r="J218" s="72" t="s">
        <v>239</v>
      </c>
    </row>
    <row r="219" spans="1:10" x14ac:dyDescent="0.25">
      <c r="A219" s="71" t="s">
        <v>340</v>
      </c>
      <c r="B219" s="51">
        <v>765629</v>
      </c>
      <c r="C219" s="14" t="s">
        <v>39</v>
      </c>
      <c r="D219" s="15">
        <v>350.7</v>
      </c>
      <c r="E219" s="15"/>
      <c r="F219" s="16">
        <f t="shared" si="3"/>
        <v>15875.240000007218</v>
      </c>
      <c r="G219" s="17" t="s">
        <v>132</v>
      </c>
      <c r="H219" s="18" t="s">
        <v>133</v>
      </c>
      <c r="I219" s="51">
        <v>1513</v>
      </c>
      <c r="J219" s="72" t="s">
        <v>270</v>
      </c>
    </row>
    <row r="220" spans="1:10" x14ac:dyDescent="0.25">
      <c r="A220" s="71" t="s">
        <v>340</v>
      </c>
      <c r="B220" s="51">
        <v>765629</v>
      </c>
      <c r="C220" s="14" t="s">
        <v>39</v>
      </c>
      <c r="D220" s="15">
        <v>258.85000000000002</v>
      </c>
      <c r="E220" s="15"/>
      <c r="F220" s="16">
        <f t="shared" si="3"/>
        <v>15616.390000007217</v>
      </c>
      <c r="G220" s="17" t="s">
        <v>132</v>
      </c>
      <c r="H220" s="18" t="s">
        <v>133</v>
      </c>
      <c r="I220" s="51" t="s">
        <v>342</v>
      </c>
      <c r="J220" s="72" t="s">
        <v>270</v>
      </c>
    </row>
    <row r="221" spans="1:10" x14ac:dyDescent="0.25">
      <c r="A221" s="71" t="s">
        <v>340</v>
      </c>
      <c r="B221" s="51">
        <v>759393</v>
      </c>
      <c r="C221" s="14" t="s">
        <v>39</v>
      </c>
      <c r="D221" s="15">
        <v>448</v>
      </c>
      <c r="E221" s="15"/>
      <c r="F221" s="16">
        <f t="shared" si="3"/>
        <v>15168.390000007217</v>
      </c>
      <c r="G221" s="17" t="s">
        <v>41</v>
      </c>
      <c r="H221" s="18" t="s">
        <v>48</v>
      </c>
      <c r="I221" s="51">
        <v>128213</v>
      </c>
      <c r="J221" s="72" t="s">
        <v>237</v>
      </c>
    </row>
    <row r="222" spans="1:10" x14ac:dyDescent="0.25">
      <c r="A222" s="71" t="s">
        <v>340</v>
      </c>
      <c r="B222" s="51">
        <v>781356</v>
      </c>
      <c r="C222" s="14" t="s">
        <v>39</v>
      </c>
      <c r="D222" s="15">
        <v>1004.9</v>
      </c>
      <c r="E222" s="15"/>
      <c r="F222" s="16">
        <f t="shared" si="3"/>
        <v>14163.490000007218</v>
      </c>
      <c r="G222" s="17" t="s">
        <v>41</v>
      </c>
      <c r="H222" s="18" t="s">
        <v>343</v>
      </c>
      <c r="I222" s="51">
        <v>126525</v>
      </c>
      <c r="J222" s="72" t="s">
        <v>239</v>
      </c>
    </row>
    <row r="223" spans="1:10" x14ac:dyDescent="0.25">
      <c r="A223" s="71" t="s">
        <v>340</v>
      </c>
      <c r="B223" s="51">
        <v>758631</v>
      </c>
      <c r="C223" s="14" t="s">
        <v>39</v>
      </c>
      <c r="D223" s="15">
        <v>1034.51</v>
      </c>
      <c r="E223" s="15"/>
      <c r="F223" s="16">
        <f t="shared" si="3"/>
        <v>13128.980000007217</v>
      </c>
      <c r="G223" s="17" t="s">
        <v>41</v>
      </c>
      <c r="H223" s="18" t="s">
        <v>48</v>
      </c>
      <c r="I223" s="51">
        <v>128272</v>
      </c>
      <c r="J223" s="72" t="s">
        <v>237</v>
      </c>
    </row>
    <row r="224" spans="1:10" x14ac:dyDescent="0.25">
      <c r="A224" s="71" t="s">
        <v>340</v>
      </c>
      <c r="B224" s="51">
        <v>778259</v>
      </c>
      <c r="C224" s="14" t="s">
        <v>39</v>
      </c>
      <c r="D224" s="15">
        <v>414</v>
      </c>
      <c r="E224" s="15"/>
      <c r="F224" s="16">
        <f t="shared" si="3"/>
        <v>12714.980000007217</v>
      </c>
      <c r="G224" s="17" t="s">
        <v>41</v>
      </c>
      <c r="H224" s="18" t="s">
        <v>200</v>
      </c>
      <c r="I224" s="51">
        <v>88054</v>
      </c>
      <c r="J224" s="72" t="s">
        <v>245</v>
      </c>
    </row>
    <row r="225" spans="1:10" x14ac:dyDescent="0.25">
      <c r="A225" s="71" t="s">
        <v>340</v>
      </c>
      <c r="B225" s="51">
        <v>760555</v>
      </c>
      <c r="C225" s="14" t="s">
        <v>39</v>
      </c>
      <c r="D225" s="15">
        <v>683.46</v>
      </c>
      <c r="E225" s="15"/>
      <c r="F225" s="16">
        <f t="shared" si="3"/>
        <v>12031.520000007218</v>
      </c>
      <c r="G225" s="17" t="s">
        <v>41</v>
      </c>
      <c r="H225" s="18" t="s">
        <v>75</v>
      </c>
      <c r="I225" s="51">
        <v>240261</v>
      </c>
      <c r="J225" s="72" t="s">
        <v>239</v>
      </c>
    </row>
    <row r="226" spans="1:10" x14ac:dyDescent="0.25">
      <c r="A226" s="71" t="s">
        <v>340</v>
      </c>
      <c r="B226" s="51">
        <v>769039</v>
      </c>
      <c r="C226" s="14" t="s">
        <v>39</v>
      </c>
      <c r="D226" s="15">
        <v>480.51</v>
      </c>
      <c r="E226" s="15"/>
      <c r="F226" s="16">
        <f t="shared" si="3"/>
        <v>11551.010000007218</v>
      </c>
      <c r="G226" s="17" t="s">
        <v>41</v>
      </c>
      <c r="H226" s="18" t="s">
        <v>55</v>
      </c>
      <c r="I226" s="51">
        <v>3208622</v>
      </c>
      <c r="J226" s="72" t="s">
        <v>237</v>
      </c>
    </row>
    <row r="227" spans="1:10" x14ac:dyDescent="0.25">
      <c r="A227" s="71" t="s">
        <v>340</v>
      </c>
      <c r="B227" s="51">
        <v>784273</v>
      </c>
      <c r="C227" s="14" t="s">
        <v>125</v>
      </c>
      <c r="D227" s="15">
        <v>3468.19</v>
      </c>
      <c r="E227" s="15"/>
      <c r="F227" s="16">
        <f t="shared" si="3"/>
        <v>8082.8200000072175</v>
      </c>
      <c r="G227" s="17" t="s">
        <v>126</v>
      </c>
      <c r="H227" s="18" t="s">
        <v>127</v>
      </c>
      <c r="I227" s="51">
        <v>15434804</v>
      </c>
      <c r="J227" s="72" t="s">
        <v>292</v>
      </c>
    </row>
    <row r="228" spans="1:10" x14ac:dyDescent="0.25">
      <c r="A228" s="71" t="s">
        <v>340</v>
      </c>
      <c r="B228" s="51">
        <v>771793</v>
      </c>
      <c r="C228" s="14" t="s">
        <v>39</v>
      </c>
      <c r="D228" s="15">
        <v>750</v>
      </c>
      <c r="E228" s="15"/>
      <c r="F228" s="16">
        <f t="shared" si="3"/>
        <v>7332.8200000072175</v>
      </c>
      <c r="G228" s="17" t="s">
        <v>41</v>
      </c>
      <c r="H228" s="18" t="s">
        <v>43</v>
      </c>
      <c r="I228" s="51">
        <v>594786</v>
      </c>
      <c r="J228" s="72" t="s">
        <v>241</v>
      </c>
    </row>
    <row r="229" spans="1:10" x14ac:dyDescent="0.25">
      <c r="A229" s="71" t="s">
        <v>340</v>
      </c>
      <c r="B229" s="51">
        <v>766325</v>
      </c>
      <c r="C229" s="14" t="s">
        <v>39</v>
      </c>
      <c r="D229" s="15">
        <v>695.91</v>
      </c>
      <c r="E229" s="15"/>
      <c r="F229" s="16">
        <f t="shared" si="3"/>
        <v>6636.9100000072176</v>
      </c>
      <c r="G229" s="17" t="s">
        <v>46</v>
      </c>
      <c r="H229" s="18" t="s">
        <v>47</v>
      </c>
      <c r="I229" s="51">
        <v>5103</v>
      </c>
      <c r="J229" s="72" t="s">
        <v>245</v>
      </c>
    </row>
    <row r="230" spans="1:10" x14ac:dyDescent="0.25">
      <c r="A230" s="71" t="s">
        <v>340</v>
      </c>
      <c r="B230" s="51">
        <v>778907</v>
      </c>
      <c r="C230" s="14" t="s">
        <v>39</v>
      </c>
      <c r="D230" s="15">
        <v>669.93</v>
      </c>
      <c r="E230" s="15"/>
      <c r="F230" s="16">
        <f t="shared" si="3"/>
        <v>5966.9800000072173</v>
      </c>
      <c r="G230" s="17" t="s">
        <v>41</v>
      </c>
      <c r="H230" s="18" t="s">
        <v>55</v>
      </c>
      <c r="I230" s="51">
        <v>3233706</v>
      </c>
      <c r="J230" s="72" t="s">
        <v>241</v>
      </c>
    </row>
    <row r="231" spans="1:10" x14ac:dyDescent="0.25">
      <c r="A231" s="71" t="s">
        <v>340</v>
      </c>
      <c r="B231" s="51">
        <v>756921</v>
      </c>
      <c r="C231" s="14" t="s">
        <v>39</v>
      </c>
      <c r="D231" s="15">
        <v>690.3</v>
      </c>
      <c r="E231" s="15"/>
      <c r="F231" s="16">
        <f t="shared" si="3"/>
        <v>5276.6800000072171</v>
      </c>
      <c r="G231" s="17" t="s">
        <v>41</v>
      </c>
      <c r="H231" s="18" t="s">
        <v>238</v>
      </c>
      <c r="I231" s="51">
        <v>146545</v>
      </c>
      <c r="J231" s="72" t="s">
        <v>239</v>
      </c>
    </row>
    <row r="232" spans="1:10" x14ac:dyDescent="0.25">
      <c r="A232" s="71" t="s">
        <v>340</v>
      </c>
      <c r="B232" s="51">
        <v>143969</v>
      </c>
      <c r="C232" s="14" t="s">
        <v>44</v>
      </c>
      <c r="D232" s="15">
        <v>468</v>
      </c>
      <c r="E232" s="15"/>
      <c r="F232" s="16">
        <f t="shared" si="3"/>
        <v>4808.6800000072171</v>
      </c>
      <c r="G232" s="17" t="s">
        <v>132</v>
      </c>
      <c r="H232" s="18" t="s">
        <v>134</v>
      </c>
      <c r="I232" s="51">
        <v>7336919</v>
      </c>
      <c r="J232" s="72" t="s">
        <v>270</v>
      </c>
    </row>
    <row r="233" spans="1:10" x14ac:dyDescent="0.25">
      <c r="A233" s="71" t="s">
        <v>344</v>
      </c>
      <c r="B233" s="51">
        <v>324304</v>
      </c>
      <c r="C233" s="14" t="s">
        <v>42</v>
      </c>
      <c r="D233" s="15"/>
      <c r="E233" s="15">
        <v>5000</v>
      </c>
      <c r="F233" s="16">
        <f t="shared" si="3"/>
        <v>9808.680000007218</v>
      </c>
      <c r="G233" s="17" t="s">
        <v>28</v>
      </c>
      <c r="H233" s="18"/>
      <c r="I233" s="51"/>
      <c r="J233" s="72"/>
    </row>
    <row r="234" spans="1:10" x14ac:dyDescent="0.25">
      <c r="A234" s="71" t="s">
        <v>344</v>
      </c>
      <c r="B234" s="51">
        <v>344928</v>
      </c>
      <c r="C234" s="14" t="s">
        <v>39</v>
      </c>
      <c r="D234" s="15">
        <v>1290</v>
      </c>
      <c r="E234" s="15"/>
      <c r="F234" s="16">
        <f t="shared" si="3"/>
        <v>8518.680000007218</v>
      </c>
      <c r="G234" s="17" t="s">
        <v>49</v>
      </c>
      <c r="H234" s="18" t="s">
        <v>345</v>
      </c>
      <c r="I234" s="51">
        <v>2637</v>
      </c>
      <c r="J234" s="72" t="s">
        <v>227</v>
      </c>
    </row>
    <row r="235" spans="1:10" x14ac:dyDescent="0.25">
      <c r="A235" s="71" t="s">
        <v>344</v>
      </c>
      <c r="B235" s="51">
        <v>345280</v>
      </c>
      <c r="C235" s="14" t="s">
        <v>39</v>
      </c>
      <c r="D235" s="15">
        <v>1677.65</v>
      </c>
      <c r="E235" s="15"/>
      <c r="F235" s="16">
        <f t="shared" si="3"/>
        <v>6841.0300000072184</v>
      </c>
      <c r="G235" s="17" t="s">
        <v>46</v>
      </c>
      <c r="H235" s="18" t="s">
        <v>47</v>
      </c>
      <c r="I235" s="51">
        <v>7065</v>
      </c>
      <c r="J235" s="72" t="s">
        <v>248</v>
      </c>
    </row>
    <row r="236" spans="1:10" x14ac:dyDescent="0.25">
      <c r="A236" s="71" t="s">
        <v>344</v>
      </c>
      <c r="B236" s="51">
        <v>344016</v>
      </c>
      <c r="C236" s="14" t="s">
        <v>39</v>
      </c>
      <c r="D236" s="15">
        <v>1203.7</v>
      </c>
      <c r="E236" s="15"/>
      <c r="F236" s="16">
        <f t="shared" si="3"/>
        <v>5637.3300000072186</v>
      </c>
      <c r="G236" s="17" t="s">
        <v>41</v>
      </c>
      <c r="H236" s="18" t="s">
        <v>175</v>
      </c>
      <c r="I236" s="51">
        <v>179239</v>
      </c>
      <c r="J236" s="72" t="s">
        <v>240</v>
      </c>
    </row>
    <row r="237" spans="1:10" x14ac:dyDescent="0.25">
      <c r="A237" s="71" t="s">
        <v>346</v>
      </c>
      <c r="B237" s="51">
        <v>305016</v>
      </c>
      <c r="C237" s="14" t="s">
        <v>39</v>
      </c>
      <c r="D237" s="15">
        <v>2062.2600000000002</v>
      </c>
      <c r="E237" s="15"/>
      <c r="F237" s="16">
        <f t="shared" si="3"/>
        <v>3575.0700000072184</v>
      </c>
      <c r="G237" s="17" t="s">
        <v>41</v>
      </c>
      <c r="H237" s="18" t="s">
        <v>347</v>
      </c>
      <c r="I237" s="51">
        <v>2421</v>
      </c>
      <c r="J237" s="72" t="s">
        <v>245</v>
      </c>
    </row>
    <row r="238" spans="1:10" x14ac:dyDescent="0.25">
      <c r="A238" s="71" t="s">
        <v>346</v>
      </c>
      <c r="B238" s="51">
        <v>306191</v>
      </c>
      <c r="C238" s="14" t="s">
        <v>39</v>
      </c>
      <c r="D238" s="15">
        <v>201.24</v>
      </c>
      <c r="E238" s="15"/>
      <c r="F238" s="16">
        <f t="shared" si="3"/>
        <v>3373.8300000072186</v>
      </c>
      <c r="G238" s="17" t="s">
        <v>41</v>
      </c>
      <c r="H238" s="18" t="s">
        <v>289</v>
      </c>
      <c r="I238" s="51">
        <v>133190</v>
      </c>
      <c r="J238" s="72" t="s">
        <v>245</v>
      </c>
    </row>
    <row r="239" spans="1:10" x14ac:dyDescent="0.25">
      <c r="A239" s="71" t="s">
        <v>346</v>
      </c>
      <c r="B239" s="51">
        <v>272344</v>
      </c>
      <c r="C239" s="14" t="s">
        <v>171</v>
      </c>
      <c r="D239" s="15">
        <v>439.92</v>
      </c>
      <c r="E239" s="15"/>
      <c r="F239" s="16">
        <f t="shared" si="3"/>
        <v>2933.9100000072185</v>
      </c>
      <c r="G239" s="17" t="s">
        <v>76</v>
      </c>
      <c r="H239" s="18" t="s">
        <v>234</v>
      </c>
      <c r="I239" s="51">
        <v>2757342</v>
      </c>
      <c r="J239" s="72" t="s">
        <v>301</v>
      </c>
    </row>
    <row r="240" spans="1:10" x14ac:dyDescent="0.25">
      <c r="A240" s="71" t="s">
        <v>346</v>
      </c>
      <c r="B240" s="51">
        <v>305386</v>
      </c>
      <c r="C240" s="14" t="s">
        <v>39</v>
      </c>
      <c r="D240" s="15">
        <v>836.75</v>
      </c>
      <c r="E240" s="15"/>
      <c r="F240" s="16">
        <f t="shared" si="3"/>
        <v>2097.1600000072185</v>
      </c>
      <c r="G240" s="17" t="s">
        <v>41</v>
      </c>
      <c r="H240" s="18" t="s">
        <v>199</v>
      </c>
      <c r="I240" s="51">
        <v>1182907</v>
      </c>
      <c r="J240" s="72" t="s">
        <v>236</v>
      </c>
    </row>
    <row r="241" spans="1:10" x14ac:dyDescent="0.25">
      <c r="A241" s="71" t="s">
        <v>346</v>
      </c>
      <c r="B241" s="51">
        <v>304366</v>
      </c>
      <c r="C241" s="14" t="s">
        <v>39</v>
      </c>
      <c r="D241" s="15">
        <v>588</v>
      </c>
      <c r="E241" s="15"/>
      <c r="F241" s="16">
        <f t="shared" si="3"/>
        <v>1509.1600000072185</v>
      </c>
      <c r="G241" s="17" t="s">
        <v>41</v>
      </c>
      <c r="H241" s="18" t="s">
        <v>246</v>
      </c>
      <c r="I241" s="51">
        <v>16618</v>
      </c>
      <c r="J241" s="72" t="s">
        <v>245</v>
      </c>
    </row>
    <row r="242" spans="1:10" x14ac:dyDescent="0.25">
      <c r="A242" s="71" t="s">
        <v>274</v>
      </c>
      <c r="B242" s="51">
        <v>575709</v>
      </c>
      <c r="C242" s="14" t="s">
        <v>42</v>
      </c>
      <c r="D242" s="15"/>
      <c r="E242" s="15">
        <v>7000</v>
      </c>
      <c r="F242" s="16">
        <f t="shared" si="3"/>
        <v>8509.1600000072176</v>
      </c>
      <c r="G242" s="17" t="s">
        <v>28</v>
      </c>
      <c r="H242" s="18"/>
      <c r="I242" s="51"/>
      <c r="J242" s="72"/>
    </row>
    <row r="243" spans="1:10" x14ac:dyDescent="0.25">
      <c r="A243" s="71" t="s">
        <v>274</v>
      </c>
      <c r="B243" s="51">
        <v>355774</v>
      </c>
      <c r="C243" s="14" t="s">
        <v>39</v>
      </c>
      <c r="D243" s="15">
        <v>304</v>
      </c>
      <c r="E243" s="15"/>
      <c r="F243" s="16">
        <f t="shared" si="3"/>
        <v>8205.1600000072176</v>
      </c>
      <c r="G243" s="17" t="s">
        <v>41</v>
      </c>
      <c r="H243" s="18" t="s">
        <v>179</v>
      </c>
      <c r="I243" s="51">
        <v>30391</v>
      </c>
      <c r="J243" s="72" t="s">
        <v>197</v>
      </c>
    </row>
    <row r="244" spans="1:10" x14ac:dyDescent="0.25">
      <c r="A244" s="71" t="s">
        <v>274</v>
      </c>
      <c r="B244" s="51">
        <v>357404</v>
      </c>
      <c r="C244" s="14" t="s">
        <v>39</v>
      </c>
      <c r="D244" s="15">
        <v>1137.07</v>
      </c>
      <c r="E244" s="15"/>
      <c r="F244" s="16">
        <f t="shared" si="3"/>
        <v>7068.0900000072179</v>
      </c>
      <c r="G244" s="17" t="s">
        <v>46</v>
      </c>
      <c r="H244" s="18" t="s">
        <v>47</v>
      </c>
      <c r="I244" s="51">
        <v>7072</v>
      </c>
      <c r="J244" s="72" t="s">
        <v>193</v>
      </c>
    </row>
    <row r="245" spans="1:10" x14ac:dyDescent="0.25">
      <c r="A245" s="71" t="s">
        <v>274</v>
      </c>
      <c r="B245" s="51">
        <v>356683</v>
      </c>
      <c r="C245" s="14" t="s">
        <v>39</v>
      </c>
      <c r="D245" s="15">
        <v>192</v>
      </c>
      <c r="E245" s="15"/>
      <c r="F245" s="16">
        <f t="shared" si="3"/>
        <v>6876.0900000072179</v>
      </c>
      <c r="G245" s="17" t="s">
        <v>41</v>
      </c>
      <c r="H245" s="18" t="s">
        <v>48</v>
      </c>
      <c r="I245" s="51">
        <v>134348</v>
      </c>
      <c r="J245" s="72" t="s">
        <v>248</v>
      </c>
    </row>
    <row r="246" spans="1:10" x14ac:dyDescent="0.25">
      <c r="A246" s="71" t="s">
        <v>274</v>
      </c>
      <c r="B246" s="51">
        <v>356961</v>
      </c>
      <c r="C246" s="14" t="s">
        <v>39</v>
      </c>
      <c r="D246" s="15">
        <v>900</v>
      </c>
      <c r="E246" s="15"/>
      <c r="F246" s="16">
        <f t="shared" si="3"/>
        <v>5976.0900000072179</v>
      </c>
      <c r="G246" s="17" t="s">
        <v>56</v>
      </c>
      <c r="H246" s="18" t="s">
        <v>334</v>
      </c>
      <c r="I246" s="51">
        <v>2278</v>
      </c>
      <c r="J246" s="72" t="s">
        <v>193</v>
      </c>
    </row>
    <row r="247" spans="1:10" x14ac:dyDescent="0.25">
      <c r="A247" s="71" t="s">
        <v>274</v>
      </c>
      <c r="B247" s="51">
        <v>356482</v>
      </c>
      <c r="C247" s="14" t="s">
        <v>39</v>
      </c>
      <c r="D247" s="15">
        <v>3502.66</v>
      </c>
      <c r="E247" s="15"/>
      <c r="F247" s="16">
        <f t="shared" si="3"/>
        <v>2473.430000007218</v>
      </c>
      <c r="G247" s="17" t="s">
        <v>41</v>
      </c>
      <c r="H247" s="18" t="s">
        <v>74</v>
      </c>
      <c r="I247" s="51">
        <v>833358</v>
      </c>
      <c r="J247" s="72" t="s">
        <v>197</v>
      </c>
    </row>
    <row r="248" spans="1:10" x14ac:dyDescent="0.25">
      <c r="A248" s="71" t="s">
        <v>277</v>
      </c>
      <c r="B248" s="51">
        <v>351799</v>
      </c>
      <c r="C248" s="14" t="s">
        <v>42</v>
      </c>
      <c r="D248" s="15"/>
      <c r="E248" s="15">
        <v>5000</v>
      </c>
      <c r="F248" s="16">
        <f t="shared" si="3"/>
        <v>7473.430000007218</v>
      </c>
      <c r="G248" s="17" t="s">
        <v>28</v>
      </c>
      <c r="H248" s="18"/>
      <c r="I248" s="51"/>
      <c r="J248" s="72"/>
    </row>
    <row r="249" spans="1:10" x14ac:dyDescent="0.25">
      <c r="A249" s="71" t="s">
        <v>277</v>
      </c>
      <c r="B249" s="51">
        <v>404819</v>
      </c>
      <c r="C249" s="14" t="s">
        <v>39</v>
      </c>
      <c r="D249" s="15">
        <v>397.66</v>
      </c>
      <c r="E249" s="15"/>
      <c r="F249" s="16">
        <f t="shared" si="3"/>
        <v>7075.7700000072182</v>
      </c>
      <c r="G249" s="17" t="s">
        <v>46</v>
      </c>
      <c r="H249" s="18" t="s">
        <v>47</v>
      </c>
      <c r="I249" s="51">
        <v>5122</v>
      </c>
      <c r="J249" s="72" t="s">
        <v>253</v>
      </c>
    </row>
    <row r="250" spans="1:10" x14ac:dyDescent="0.25">
      <c r="A250" s="71" t="s">
        <v>277</v>
      </c>
      <c r="B250" s="51">
        <v>403572</v>
      </c>
      <c r="C250" s="14" t="s">
        <v>39</v>
      </c>
      <c r="D250" s="15">
        <v>1200.99</v>
      </c>
      <c r="E250" s="15"/>
      <c r="F250" s="16">
        <f t="shared" si="3"/>
        <v>5874.7800000072184</v>
      </c>
      <c r="G250" s="17" t="s">
        <v>41</v>
      </c>
      <c r="H250" s="18" t="s">
        <v>250</v>
      </c>
      <c r="I250" s="51">
        <v>110967</v>
      </c>
      <c r="J250" s="72" t="s">
        <v>230</v>
      </c>
    </row>
    <row r="251" spans="1:10" x14ac:dyDescent="0.25">
      <c r="A251" s="71" t="s">
        <v>277</v>
      </c>
      <c r="B251" s="51">
        <v>291448</v>
      </c>
      <c r="C251" s="14" t="s">
        <v>171</v>
      </c>
      <c r="D251" s="15">
        <v>35.200000000000003</v>
      </c>
      <c r="E251" s="15"/>
      <c r="F251" s="16">
        <f t="shared" si="3"/>
        <v>5839.5800000072186</v>
      </c>
      <c r="G251" s="17" t="s">
        <v>56</v>
      </c>
      <c r="H251" s="18" t="s">
        <v>312</v>
      </c>
      <c r="I251" s="51">
        <v>5309</v>
      </c>
      <c r="J251" s="72" t="s">
        <v>248</v>
      </c>
    </row>
    <row r="252" spans="1:10" x14ac:dyDescent="0.25">
      <c r="A252" s="71" t="s">
        <v>277</v>
      </c>
      <c r="B252" s="51">
        <v>291448</v>
      </c>
      <c r="C252" s="14" t="s">
        <v>171</v>
      </c>
      <c r="D252" s="15">
        <v>8.8000000000000007</v>
      </c>
      <c r="E252" s="15"/>
      <c r="F252" s="16">
        <f t="shared" si="3"/>
        <v>5830.7800000072184</v>
      </c>
      <c r="G252" s="17" t="s">
        <v>56</v>
      </c>
      <c r="H252" s="18" t="s">
        <v>312</v>
      </c>
      <c r="I252" s="51">
        <v>5315</v>
      </c>
      <c r="J252" s="72" t="s">
        <v>248</v>
      </c>
    </row>
    <row r="253" spans="1:10" x14ac:dyDescent="0.25">
      <c r="A253" s="71" t="s">
        <v>277</v>
      </c>
      <c r="B253" s="51">
        <v>404320</v>
      </c>
      <c r="C253" s="14" t="s">
        <v>39</v>
      </c>
      <c r="D253" s="15">
        <v>2533.33</v>
      </c>
      <c r="E253" s="15"/>
      <c r="F253" s="16">
        <f t="shared" si="3"/>
        <v>3297.4500000072185</v>
      </c>
      <c r="G253" s="17" t="s">
        <v>41</v>
      </c>
      <c r="H253" s="18" t="s">
        <v>320</v>
      </c>
      <c r="I253" s="51">
        <v>1334</v>
      </c>
      <c r="J253" s="72" t="s">
        <v>241</v>
      </c>
    </row>
    <row r="254" spans="1:10" x14ac:dyDescent="0.25">
      <c r="A254" s="13"/>
      <c r="B254" s="14"/>
      <c r="C254" s="14"/>
      <c r="D254" s="15"/>
      <c r="E254" s="15"/>
      <c r="F254" s="16"/>
      <c r="G254" s="17"/>
      <c r="H254" s="18"/>
      <c r="I254" s="51"/>
      <c r="J254" s="19"/>
    </row>
    <row r="255" spans="1:10" ht="15.75" thickBot="1" x14ac:dyDescent="0.3">
      <c r="A255" s="83" t="s">
        <v>21</v>
      </c>
      <c r="B255" s="84"/>
      <c r="C255" s="20"/>
      <c r="D255" s="21">
        <f>SUM(D10:D254)</f>
        <v>1519034.34</v>
      </c>
      <c r="E255" s="21">
        <f>SUM(E10:E254)</f>
        <v>1520499.4300000002</v>
      </c>
      <c r="F255" s="22">
        <f>F9-D255+E255</f>
        <v>3297.450000007404</v>
      </c>
      <c r="G255" s="23"/>
      <c r="H255" s="24"/>
      <c r="I255" s="52"/>
      <c r="J255" s="25"/>
    </row>
    <row r="256" spans="1:10" x14ac:dyDescent="0.25">
      <c r="A256" s="26" t="s">
        <v>22</v>
      </c>
      <c r="B256" s="3"/>
      <c r="C256" s="3"/>
      <c r="D256" s="4"/>
      <c r="E256" s="3"/>
      <c r="F256" s="3"/>
      <c r="G256" s="3"/>
      <c r="H256" s="3"/>
      <c r="I256" s="50"/>
      <c r="J256" s="5"/>
    </row>
    <row r="257" spans="1:10" x14ac:dyDescent="0.25">
      <c r="A257" s="26"/>
      <c r="B257" s="3"/>
      <c r="C257" s="3"/>
      <c r="D257" s="4"/>
      <c r="E257" s="3"/>
      <c r="F257" s="3"/>
      <c r="G257" s="3"/>
      <c r="H257" s="3"/>
      <c r="I257" s="50"/>
      <c r="J257" s="5"/>
    </row>
    <row r="258" spans="1:10" x14ac:dyDescent="0.25">
      <c r="A258" s="26"/>
      <c r="B258" s="3"/>
      <c r="C258" s="3"/>
      <c r="D258" s="4"/>
      <c r="E258" s="3"/>
      <c r="F258" s="3"/>
      <c r="G258" s="3"/>
      <c r="H258" s="3"/>
      <c r="I258" s="50"/>
      <c r="J258" s="5"/>
    </row>
    <row r="260" spans="1:10" ht="25.5" x14ac:dyDescent="0.25">
      <c r="C260" s="80" t="s">
        <v>0</v>
      </c>
      <c r="D260" s="80"/>
      <c r="E260" s="80"/>
      <c r="F260" s="80"/>
      <c r="G260" s="80"/>
      <c r="H260" s="80"/>
      <c r="I260" s="80"/>
      <c r="J260" s="80"/>
    </row>
    <row r="262" spans="1:10" ht="18.75" x14ac:dyDescent="0.3">
      <c r="A262" s="81" t="s">
        <v>348</v>
      </c>
      <c r="B262" s="81"/>
      <c r="C262" s="81"/>
      <c r="D262" s="81"/>
      <c r="E262" s="81"/>
      <c r="F262" s="81"/>
      <c r="G262" s="81"/>
      <c r="H262" s="81"/>
      <c r="I262" s="81"/>
      <c r="J262" s="81"/>
    </row>
    <row r="263" spans="1:10" x14ac:dyDescent="0.25">
      <c r="A263" s="3"/>
      <c r="B263" s="3"/>
      <c r="C263" s="3"/>
      <c r="D263" s="4"/>
      <c r="E263" s="3"/>
      <c r="F263" s="3"/>
      <c r="G263" s="3"/>
      <c r="H263" s="3"/>
      <c r="I263" s="50"/>
      <c r="J263" s="5"/>
    </row>
    <row r="264" spans="1:10" x14ac:dyDescent="0.25">
      <c r="A264" s="85" t="s">
        <v>23</v>
      </c>
      <c r="B264" s="86"/>
      <c r="C264" s="86"/>
      <c r="D264" s="86"/>
      <c r="E264" s="87"/>
      <c r="F264" s="3"/>
      <c r="G264" s="77" t="s">
        <v>24</v>
      </c>
      <c r="H264" s="77"/>
      <c r="I264" s="77"/>
      <c r="J264" s="5"/>
    </row>
    <row r="265" spans="1:10" x14ac:dyDescent="0.25">
      <c r="A265" s="27" t="s">
        <v>126</v>
      </c>
      <c r="B265" s="88"/>
      <c r="C265" s="88"/>
      <c r="D265" s="28"/>
      <c r="E265" s="29">
        <f t="shared" ref="E265:E320" si="4">SUMIF($G$8:$G$254,A265,$D$8:$D$254)</f>
        <v>3468.19</v>
      </c>
      <c r="F265" s="3"/>
      <c r="G265" s="70" t="s">
        <v>28</v>
      </c>
      <c r="H265" s="88"/>
      <c r="I265" s="53">
        <f>SUMIF($G$8:$G$254,G265,$E$8:$E$254)</f>
        <v>843700</v>
      </c>
      <c r="J265" s="5"/>
    </row>
    <row r="266" spans="1:10" x14ac:dyDescent="0.25">
      <c r="A266" s="27" t="s">
        <v>76</v>
      </c>
      <c r="B266" s="88"/>
      <c r="C266" s="88"/>
      <c r="D266" s="28"/>
      <c r="E266" s="29">
        <f t="shared" si="4"/>
        <v>1287.8400000000001</v>
      </c>
      <c r="F266" s="3"/>
      <c r="G266" s="70" t="s">
        <v>53</v>
      </c>
      <c r="H266" s="88"/>
      <c r="I266" s="54">
        <f>SUMIF($G$8:$G$254,G266,$E$8:$E$254)</f>
        <v>670000</v>
      </c>
      <c r="J266" s="5"/>
    </row>
    <row r="267" spans="1:10" x14ac:dyDescent="0.25">
      <c r="A267" s="27" t="s">
        <v>135</v>
      </c>
      <c r="B267" s="88"/>
      <c r="C267" s="88"/>
      <c r="D267" s="28"/>
      <c r="E267" s="29">
        <f t="shared" si="4"/>
        <v>0</v>
      </c>
      <c r="F267" s="3"/>
      <c r="G267" s="27" t="s">
        <v>20</v>
      </c>
      <c r="H267" s="88"/>
      <c r="I267" s="54">
        <f>SUMIF($G$8:$G$254,G267,$E$8:$E$254)</f>
        <v>6799.43</v>
      </c>
      <c r="J267" s="5"/>
    </row>
    <row r="268" spans="1:10" x14ac:dyDescent="0.25">
      <c r="A268" s="27" t="s">
        <v>61</v>
      </c>
      <c r="B268" s="88"/>
      <c r="C268" s="88"/>
      <c r="D268" s="28"/>
      <c r="E268" s="29">
        <f t="shared" si="4"/>
        <v>650000</v>
      </c>
      <c r="F268" s="3"/>
      <c r="G268" s="27" t="s">
        <v>251</v>
      </c>
      <c r="H268" s="3"/>
      <c r="I268" s="54">
        <f>SUMIF($G$8:$G$254,G268,$E$8:$E$254)</f>
        <v>0</v>
      </c>
      <c r="J268" s="5"/>
    </row>
    <row r="269" spans="1:10" x14ac:dyDescent="0.25">
      <c r="A269" s="27" t="s">
        <v>129</v>
      </c>
      <c r="D269" s="28"/>
      <c r="E269" s="29">
        <f t="shared" si="4"/>
        <v>129250.35</v>
      </c>
      <c r="F269" s="3"/>
      <c r="G269" s="27"/>
      <c r="H269" s="3"/>
      <c r="I269" s="54">
        <f>SUMIF($G$8:$G$254,G269,$E$8:$E$254)</f>
        <v>0</v>
      </c>
      <c r="J269" s="5"/>
    </row>
    <row r="270" spans="1:10" x14ac:dyDescent="0.25">
      <c r="A270" s="27" t="s">
        <v>136</v>
      </c>
      <c r="B270" s="88"/>
      <c r="C270" s="88"/>
      <c r="D270" s="28"/>
      <c r="E270" s="29">
        <f t="shared" si="4"/>
        <v>0</v>
      </c>
      <c r="F270" s="3"/>
      <c r="G270" s="32" t="s">
        <v>31</v>
      </c>
      <c r="H270" s="91"/>
      <c r="I270" s="55">
        <f>SUM(I265:I269)</f>
        <v>1520499.43</v>
      </c>
      <c r="J270" s="94">
        <f>E255-I270</f>
        <v>0</v>
      </c>
    </row>
    <row r="271" spans="1:10" x14ac:dyDescent="0.25">
      <c r="A271" s="27" t="s">
        <v>132</v>
      </c>
      <c r="B271" s="88"/>
      <c r="C271" s="88"/>
      <c r="D271" s="28"/>
      <c r="E271" s="29">
        <f t="shared" si="4"/>
        <v>2002.4</v>
      </c>
      <c r="F271" s="3"/>
      <c r="G271" s="92"/>
      <c r="H271" s="93"/>
      <c r="I271" s="56"/>
      <c r="J271" s="5"/>
    </row>
    <row r="272" spans="1:10" x14ac:dyDescent="0.25">
      <c r="A272" s="27" t="s">
        <v>113</v>
      </c>
      <c r="B272" s="88"/>
      <c r="C272" s="88"/>
      <c r="D272" s="28"/>
      <c r="E272" s="29">
        <f t="shared" si="4"/>
        <v>4054.1</v>
      </c>
      <c r="F272" s="3"/>
      <c r="G272" s="35" t="s">
        <v>33</v>
      </c>
      <c r="H272" s="36"/>
      <c r="I272" s="57"/>
    </row>
    <row r="273" spans="1:10" x14ac:dyDescent="0.25">
      <c r="A273" s="27" t="s">
        <v>137</v>
      </c>
      <c r="B273" s="88"/>
      <c r="C273" s="88"/>
      <c r="D273" s="28"/>
      <c r="E273" s="29">
        <f t="shared" si="4"/>
        <v>0</v>
      </c>
      <c r="F273" s="3"/>
      <c r="G273" s="70" t="s">
        <v>34</v>
      </c>
      <c r="H273" s="88"/>
      <c r="I273" s="54">
        <f>'[1]CEF Março 2022 - 901922'!I290</f>
        <v>409907.35999999958</v>
      </c>
    </row>
    <row r="274" spans="1:10" x14ac:dyDescent="0.25">
      <c r="A274" s="27" t="s">
        <v>138</v>
      </c>
      <c r="B274" s="88"/>
      <c r="C274" s="88"/>
      <c r="D274" s="28"/>
      <c r="E274" s="29">
        <f t="shared" si="4"/>
        <v>0</v>
      </c>
      <c r="F274" s="3"/>
      <c r="G274" s="27" t="s">
        <v>61</v>
      </c>
      <c r="H274" s="88"/>
      <c r="I274" s="54">
        <f>SUMIF($G$8:$G$254,G274,$D$8:$D$254)</f>
        <v>650000</v>
      </c>
    </row>
    <row r="275" spans="1:10" x14ac:dyDescent="0.25">
      <c r="A275" s="27" t="s">
        <v>69</v>
      </c>
      <c r="B275" s="88"/>
      <c r="C275" s="88"/>
      <c r="D275" s="28"/>
      <c r="E275" s="29">
        <f t="shared" si="4"/>
        <v>0</v>
      </c>
      <c r="F275" s="3"/>
      <c r="G275" s="89" t="s">
        <v>28</v>
      </c>
      <c r="H275" s="90"/>
      <c r="I275" s="54">
        <f>-SUMIF($G$8:$G$254,G275,$E$8:$E$254)</f>
        <v>-843700</v>
      </c>
    </row>
    <row r="276" spans="1:10" x14ac:dyDescent="0.25">
      <c r="A276" s="70" t="s">
        <v>70</v>
      </c>
      <c r="B276" s="88"/>
      <c r="C276" s="88"/>
      <c r="D276" s="28"/>
      <c r="E276" s="29">
        <f t="shared" si="4"/>
        <v>1166.5999999999999</v>
      </c>
      <c r="F276" s="3"/>
      <c r="G276" s="70" t="s">
        <v>162</v>
      </c>
      <c r="H276" s="88"/>
      <c r="I276" s="54">
        <v>2853.94</v>
      </c>
    </row>
    <row r="277" spans="1:10" x14ac:dyDescent="0.25">
      <c r="A277" s="27" t="s">
        <v>27</v>
      </c>
      <c r="B277" s="88"/>
      <c r="C277" s="88"/>
      <c r="D277" s="28"/>
      <c r="E277" s="29">
        <f t="shared" si="4"/>
        <v>0</v>
      </c>
      <c r="F277" s="3"/>
      <c r="G277" s="38"/>
      <c r="H277" s="39"/>
      <c r="I277" s="54"/>
    </row>
    <row r="278" spans="1:10" x14ac:dyDescent="0.25">
      <c r="A278" s="27" t="s">
        <v>139</v>
      </c>
      <c r="B278" s="88"/>
      <c r="C278" s="88"/>
      <c r="D278" s="28"/>
      <c r="E278" s="29">
        <f t="shared" si="4"/>
        <v>0</v>
      </c>
      <c r="F278" s="3"/>
      <c r="G278" s="40" t="s">
        <v>36</v>
      </c>
      <c r="H278" s="39"/>
      <c r="I278" s="58">
        <f>SUM(I273:I277)</f>
        <v>219061.29999999964</v>
      </c>
    </row>
    <row r="279" spans="1:10" x14ac:dyDescent="0.25">
      <c r="A279" s="27" t="s">
        <v>124</v>
      </c>
      <c r="B279" s="88"/>
      <c r="C279" s="88"/>
      <c r="D279" s="28"/>
      <c r="E279" s="29">
        <f t="shared" si="4"/>
        <v>59.9</v>
      </c>
      <c r="F279" s="3"/>
      <c r="G279" s="42"/>
      <c r="I279" s="59"/>
      <c r="J279" s="5"/>
    </row>
    <row r="280" spans="1:10" x14ac:dyDescent="0.25">
      <c r="A280" s="27" t="s">
        <v>85</v>
      </c>
      <c r="B280" s="88"/>
      <c r="C280" s="88"/>
      <c r="D280" s="28"/>
      <c r="E280" s="29">
        <f t="shared" si="4"/>
        <v>14</v>
      </c>
      <c r="F280" s="3"/>
      <c r="G280" s="95" t="s">
        <v>140</v>
      </c>
      <c r="H280" s="96"/>
      <c r="I280" s="60"/>
      <c r="J280" s="5"/>
    </row>
    <row r="281" spans="1:10" x14ac:dyDescent="0.25">
      <c r="A281" s="27" t="s">
        <v>141</v>
      </c>
      <c r="B281" s="88"/>
      <c r="C281" s="88"/>
      <c r="D281" s="28"/>
      <c r="E281" s="29">
        <f t="shared" si="4"/>
        <v>0</v>
      </c>
      <c r="F281" s="3"/>
      <c r="G281" s="97" t="s">
        <v>34</v>
      </c>
      <c r="H281" s="98"/>
      <c r="I281" s="53">
        <v>0</v>
      </c>
      <c r="J281" s="5"/>
    </row>
    <row r="282" spans="1:10" x14ac:dyDescent="0.25">
      <c r="A282" s="27" t="s">
        <v>82</v>
      </c>
      <c r="B282" s="88"/>
      <c r="C282" s="88"/>
      <c r="D282" s="28"/>
      <c r="E282" s="29">
        <f t="shared" si="4"/>
        <v>0</v>
      </c>
      <c r="F282" s="3"/>
      <c r="G282" s="27" t="s">
        <v>142</v>
      </c>
      <c r="H282" s="88"/>
      <c r="I282" s="54">
        <f>SUMIF($G$8:$G$254,G282,$E$8:$E$254)</f>
        <v>0</v>
      </c>
      <c r="J282" s="5"/>
    </row>
    <row r="283" spans="1:10" x14ac:dyDescent="0.25">
      <c r="A283" s="27" t="s">
        <v>173</v>
      </c>
      <c r="B283" s="88"/>
      <c r="C283" s="88"/>
      <c r="D283" s="28"/>
      <c r="E283" s="29">
        <f t="shared" si="4"/>
        <v>0</v>
      </c>
      <c r="F283" s="3"/>
      <c r="G283" s="70" t="s">
        <v>143</v>
      </c>
      <c r="H283" s="88"/>
      <c r="I283" s="54">
        <f>-SUMIF($G$8:$G$254,G283,$D$8:$D$254)</f>
        <v>0</v>
      </c>
      <c r="J283" s="5"/>
    </row>
    <row r="284" spans="1:10" x14ac:dyDescent="0.25">
      <c r="A284" s="27" t="s">
        <v>29</v>
      </c>
      <c r="B284" s="88"/>
      <c r="C284" s="88"/>
      <c r="D284" s="28"/>
      <c r="E284" s="29">
        <f t="shared" si="4"/>
        <v>49306.68</v>
      </c>
      <c r="F284" s="3"/>
      <c r="G284" s="70"/>
      <c r="H284" s="39"/>
      <c r="I284" s="61"/>
      <c r="J284" s="5"/>
    </row>
    <row r="285" spans="1:10" x14ac:dyDescent="0.25">
      <c r="A285" s="27" t="s">
        <v>144</v>
      </c>
      <c r="B285" s="88"/>
      <c r="C285" s="88"/>
      <c r="D285" s="28"/>
      <c r="E285" s="29">
        <f t="shared" si="4"/>
        <v>22.63</v>
      </c>
      <c r="F285" s="3"/>
      <c r="G285" s="32" t="s">
        <v>145</v>
      </c>
      <c r="H285" s="39"/>
      <c r="I285" s="55">
        <f>SUM(I281:I284)</f>
        <v>0</v>
      </c>
      <c r="J285" s="5"/>
    </row>
    <row r="286" spans="1:10" x14ac:dyDescent="0.25">
      <c r="A286" s="70" t="s">
        <v>58</v>
      </c>
      <c r="B286" s="88"/>
      <c r="C286" s="88"/>
      <c r="D286" s="28"/>
      <c r="E286" s="29">
        <f t="shared" si="4"/>
        <v>226</v>
      </c>
      <c r="F286" s="3"/>
      <c r="G286" s="42"/>
      <c r="I286" s="59"/>
      <c r="J286" s="5"/>
    </row>
    <row r="287" spans="1:10" x14ac:dyDescent="0.25">
      <c r="A287" s="27" t="s">
        <v>67</v>
      </c>
      <c r="B287" s="88"/>
      <c r="C287" s="88"/>
      <c r="D287" s="28"/>
      <c r="E287" s="29">
        <f t="shared" si="4"/>
        <v>0</v>
      </c>
      <c r="F287" s="3"/>
      <c r="G287" s="35" t="s">
        <v>146</v>
      </c>
      <c r="H287" s="36"/>
      <c r="I287" s="57"/>
      <c r="J287" s="5"/>
    </row>
    <row r="288" spans="1:10" x14ac:dyDescent="0.25">
      <c r="A288" s="27" t="s">
        <v>109</v>
      </c>
      <c r="B288" s="88"/>
      <c r="C288" s="88"/>
      <c r="D288" s="28"/>
      <c r="E288" s="29">
        <f t="shared" si="4"/>
        <v>32379.26</v>
      </c>
      <c r="F288" s="3"/>
      <c r="G288" s="70" t="s">
        <v>34</v>
      </c>
      <c r="H288" s="88"/>
      <c r="I288" s="62">
        <f>'[1]CEF Março 2022 - 901922'!I304</f>
        <v>760000</v>
      </c>
      <c r="J288" s="5"/>
    </row>
    <row r="289" spans="1:10" x14ac:dyDescent="0.25">
      <c r="A289" s="27" t="s">
        <v>104</v>
      </c>
      <c r="B289" s="88"/>
      <c r="C289" s="88"/>
      <c r="D289" s="28"/>
      <c r="E289" s="29">
        <f t="shared" si="4"/>
        <v>1709.42</v>
      </c>
      <c r="F289" s="3"/>
      <c r="G289" s="70" t="s">
        <v>38</v>
      </c>
      <c r="H289" s="88"/>
      <c r="I289" s="63">
        <v>800000</v>
      </c>
      <c r="J289" s="5"/>
    </row>
    <row r="290" spans="1:10" x14ac:dyDescent="0.25">
      <c r="A290" s="70" t="s">
        <v>108</v>
      </c>
      <c r="B290" s="88"/>
      <c r="C290" s="88"/>
      <c r="D290" s="28"/>
      <c r="E290" s="29">
        <f t="shared" si="4"/>
        <v>36579.990000000005</v>
      </c>
      <c r="F290" s="3"/>
      <c r="G290" s="70" t="s">
        <v>53</v>
      </c>
      <c r="H290" s="88"/>
      <c r="I290" s="54">
        <f>-SUMIF($G$8:$G$254,G290,$E$8:$E$254)</f>
        <v>-670000</v>
      </c>
      <c r="J290" s="5"/>
    </row>
    <row r="291" spans="1:10" x14ac:dyDescent="0.25">
      <c r="A291" s="70" t="s">
        <v>111</v>
      </c>
      <c r="B291" s="88"/>
      <c r="C291" s="88"/>
      <c r="D291" s="28"/>
      <c r="E291" s="29">
        <f t="shared" si="4"/>
        <v>1204.3699999999999</v>
      </c>
      <c r="F291" s="3"/>
      <c r="G291" s="70"/>
      <c r="H291" s="39"/>
      <c r="I291" s="61"/>
      <c r="J291" s="5"/>
    </row>
    <row r="292" spans="1:10" x14ac:dyDescent="0.25">
      <c r="A292" s="27" t="s">
        <v>116</v>
      </c>
      <c r="B292" s="88"/>
      <c r="C292" s="88"/>
      <c r="D292" s="28"/>
      <c r="E292" s="29">
        <f t="shared" si="4"/>
        <v>280</v>
      </c>
      <c r="F292" s="3"/>
      <c r="G292" s="32" t="s">
        <v>36</v>
      </c>
      <c r="H292" s="39"/>
      <c r="I292" s="58">
        <f>SUM(I288:I291)</f>
        <v>890000</v>
      </c>
      <c r="J292" s="5"/>
    </row>
    <row r="293" spans="1:10" x14ac:dyDescent="0.25">
      <c r="A293" s="27" t="s">
        <v>45</v>
      </c>
      <c r="B293" s="88"/>
      <c r="C293" s="88"/>
      <c r="D293" s="28"/>
      <c r="E293" s="29">
        <f t="shared" si="4"/>
        <v>1290</v>
      </c>
      <c r="F293" s="3"/>
      <c r="G293" s="27"/>
      <c r="H293" s="3"/>
      <c r="I293" s="64"/>
      <c r="J293" s="5"/>
    </row>
    <row r="294" spans="1:10" x14ac:dyDescent="0.25">
      <c r="A294" s="27" t="s">
        <v>147</v>
      </c>
      <c r="B294" s="88"/>
      <c r="C294" s="88"/>
      <c r="D294" s="28"/>
      <c r="E294" s="29">
        <f t="shared" si="4"/>
        <v>0</v>
      </c>
      <c r="F294" s="3"/>
      <c r="G294" s="95" t="s">
        <v>148</v>
      </c>
      <c r="H294" s="96"/>
      <c r="I294" s="65"/>
      <c r="J294" s="5"/>
    </row>
    <row r="295" spans="1:10" x14ac:dyDescent="0.25">
      <c r="A295" s="27" t="s">
        <v>49</v>
      </c>
      <c r="B295" s="88"/>
      <c r="C295" s="88"/>
      <c r="D295" s="28"/>
      <c r="E295" s="29">
        <f t="shared" si="4"/>
        <v>7126</v>
      </c>
      <c r="F295" s="3"/>
      <c r="G295" s="66" t="s">
        <v>149</v>
      </c>
      <c r="H295" s="67"/>
      <c r="I295" s="53">
        <f>'[1]CEF Março 2022 - 901922'!I313</f>
        <v>263882.16000000003</v>
      </c>
      <c r="J295" s="5"/>
    </row>
    <row r="296" spans="1:10" x14ac:dyDescent="0.25">
      <c r="A296" s="27" t="s">
        <v>150</v>
      </c>
      <c r="B296" s="88"/>
      <c r="C296" s="88"/>
      <c r="D296" s="28"/>
      <c r="E296" s="29">
        <f t="shared" si="4"/>
        <v>0</v>
      </c>
      <c r="F296" s="3"/>
      <c r="G296" s="27" t="s">
        <v>349</v>
      </c>
      <c r="I296" s="68">
        <v>133417.89000000001</v>
      </c>
      <c r="J296" s="5"/>
    </row>
    <row r="297" spans="1:10" x14ac:dyDescent="0.25">
      <c r="A297" s="70" t="s">
        <v>103</v>
      </c>
      <c r="B297" s="88"/>
      <c r="C297" s="88"/>
      <c r="D297" s="28"/>
      <c r="E297" s="29">
        <f t="shared" si="4"/>
        <v>2214.7800000000002</v>
      </c>
      <c r="F297" s="3"/>
      <c r="G297" s="27"/>
      <c r="I297" s="68"/>
      <c r="J297" s="5"/>
    </row>
    <row r="298" spans="1:10" x14ac:dyDescent="0.25">
      <c r="A298" s="70" t="s">
        <v>56</v>
      </c>
      <c r="B298" s="88"/>
      <c r="C298" s="88"/>
      <c r="D298" s="28"/>
      <c r="E298" s="29">
        <f t="shared" si="4"/>
        <v>2737.62</v>
      </c>
      <c r="F298" s="3"/>
      <c r="G298" s="27"/>
      <c r="I298" s="68"/>
      <c r="J298" s="5"/>
    </row>
    <row r="299" spans="1:10" x14ac:dyDescent="0.25">
      <c r="A299" s="70" t="s">
        <v>62</v>
      </c>
      <c r="B299" s="88"/>
      <c r="C299" s="88"/>
      <c r="D299" s="28"/>
      <c r="E299" s="29">
        <f t="shared" si="4"/>
        <v>6991.59</v>
      </c>
      <c r="F299" s="3"/>
      <c r="G299" s="27"/>
      <c r="I299" s="68"/>
      <c r="J299" s="5"/>
    </row>
    <row r="300" spans="1:10" x14ac:dyDescent="0.25">
      <c r="A300" s="27" t="s">
        <v>151</v>
      </c>
      <c r="B300" s="88"/>
      <c r="C300" s="88"/>
      <c r="D300" s="28"/>
      <c r="E300" s="29">
        <f t="shared" si="4"/>
        <v>724.6</v>
      </c>
      <c r="F300" s="3"/>
      <c r="G300" s="38" t="s">
        <v>129</v>
      </c>
      <c r="H300" s="99" t="s">
        <v>152</v>
      </c>
      <c r="I300" s="54">
        <f>-SUMIF($G$8:$G$433,G300,$D$8:$D$433)</f>
        <v>-129250.35</v>
      </c>
      <c r="J300" s="5"/>
    </row>
    <row r="301" spans="1:10" x14ac:dyDescent="0.25">
      <c r="A301" s="27" t="s">
        <v>91</v>
      </c>
      <c r="B301" s="88"/>
      <c r="C301" s="88"/>
      <c r="D301" s="28"/>
      <c r="E301" s="29">
        <f t="shared" si="4"/>
        <v>343.34</v>
      </c>
      <c r="F301" s="3"/>
      <c r="G301" s="32" t="s">
        <v>145</v>
      </c>
      <c r="H301" s="91"/>
      <c r="I301" s="55">
        <f>SUM(I295:I300)</f>
        <v>268049.70000000007</v>
      </c>
      <c r="J301" s="5"/>
    </row>
    <row r="302" spans="1:10" x14ac:dyDescent="0.25">
      <c r="A302" s="27" t="s">
        <v>41</v>
      </c>
      <c r="B302" s="88"/>
      <c r="C302" s="88"/>
      <c r="D302" s="28"/>
      <c r="E302" s="29">
        <f t="shared" si="4"/>
        <v>80663.150000000009</v>
      </c>
      <c r="F302" s="3"/>
      <c r="G302" s="42"/>
      <c r="I302" s="59"/>
      <c r="J302" s="5"/>
    </row>
    <row r="303" spans="1:10" x14ac:dyDescent="0.25">
      <c r="A303" s="27" t="s">
        <v>153</v>
      </c>
      <c r="B303" s="88"/>
      <c r="C303" s="88"/>
      <c r="D303" s="28"/>
      <c r="E303" s="29">
        <f t="shared" si="4"/>
        <v>580</v>
      </c>
      <c r="F303" s="3"/>
      <c r="G303" s="35" t="s">
        <v>154</v>
      </c>
      <c r="H303" s="100"/>
      <c r="I303" s="60"/>
      <c r="J303" s="5"/>
    </row>
    <row r="304" spans="1:10" x14ac:dyDescent="0.25">
      <c r="A304" s="27" t="s">
        <v>46</v>
      </c>
      <c r="B304" s="88"/>
      <c r="C304" s="88"/>
      <c r="D304" s="28"/>
      <c r="E304" s="29">
        <f t="shared" si="4"/>
        <v>16565.16</v>
      </c>
      <c r="F304" s="3"/>
      <c r="G304" s="27" t="s">
        <v>350</v>
      </c>
      <c r="H304" s="67"/>
      <c r="I304" s="55">
        <v>157059.12</v>
      </c>
      <c r="J304" s="5"/>
    </row>
    <row r="305" spans="1:10" x14ac:dyDescent="0.25">
      <c r="A305" s="27" t="s">
        <v>30</v>
      </c>
      <c r="B305" s="88"/>
      <c r="C305" s="88"/>
      <c r="D305" s="28"/>
      <c r="E305" s="29">
        <f t="shared" si="4"/>
        <v>681.31</v>
      </c>
      <c r="F305" s="3"/>
      <c r="G305" s="32"/>
      <c r="H305" s="91"/>
      <c r="I305" s="55"/>
      <c r="J305" s="5"/>
    </row>
    <row r="306" spans="1:10" x14ac:dyDescent="0.25">
      <c r="A306" s="27" t="s">
        <v>120</v>
      </c>
      <c r="B306" s="88"/>
      <c r="C306" s="88"/>
      <c r="D306" s="28"/>
      <c r="E306" s="29">
        <f t="shared" si="4"/>
        <v>6799.43</v>
      </c>
      <c r="F306" s="3"/>
      <c r="G306" s="93"/>
      <c r="H306" s="93"/>
      <c r="I306" s="69"/>
      <c r="J306" s="5"/>
    </row>
    <row r="307" spans="1:10" x14ac:dyDescent="0.25">
      <c r="A307" s="27" t="s">
        <v>50</v>
      </c>
      <c r="B307" s="88"/>
      <c r="C307" s="88"/>
      <c r="D307" s="28"/>
      <c r="E307" s="29">
        <f t="shared" si="4"/>
        <v>415975.41999999981</v>
      </c>
      <c r="F307" s="3"/>
      <c r="G307" s="93"/>
      <c r="H307" s="93"/>
      <c r="I307" s="69"/>
      <c r="J307" s="5"/>
    </row>
    <row r="308" spans="1:10" x14ac:dyDescent="0.25">
      <c r="A308" s="27" t="s">
        <v>131</v>
      </c>
      <c r="B308" s="88"/>
      <c r="C308" s="88"/>
      <c r="D308" s="28"/>
      <c r="E308" s="29">
        <f t="shared" si="4"/>
        <v>0</v>
      </c>
      <c r="F308" s="3"/>
      <c r="G308" s="93"/>
      <c r="H308" s="93"/>
      <c r="I308" s="69"/>
      <c r="J308" s="5"/>
    </row>
    <row r="309" spans="1:10" x14ac:dyDescent="0.25">
      <c r="A309" s="27" t="s">
        <v>18</v>
      </c>
      <c r="B309" s="88"/>
      <c r="C309" s="88"/>
      <c r="D309" s="28"/>
      <c r="E309" s="29">
        <f t="shared" si="4"/>
        <v>0</v>
      </c>
      <c r="F309" s="3"/>
      <c r="G309" s="93"/>
      <c r="H309" s="93"/>
      <c r="I309" s="69"/>
      <c r="J309" s="5"/>
    </row>
    <row r="310" spans="1:10" x14ac:dyDescent="0.25">
      <c r="A310" s="27" t="s">
        <v>32</v>
      </c>
      <c r="B310" s="88"/>
      <c r="C310" s="88"/>
      <c r="D310" s="28"/>
      <c r="E310" s="29">
        <f t="shared" si="4"/>
        <v>0</v>
      </c>
      <c r="F310" s="3"/>
      <c r="G310" s="93"/>
      <c r="H310" s="93"/>
      <c r="I310" s="69"/>
      <c r="J310" s="5"/>
    </row>
    <row r="311" spans="1:10" x14ac:dyDescent="0.25">
      <c r="A311" s="27" t="s">
        <v>155</v>
      </c>
      <c r="B311" s="88"/>
      <c r="C311" s="88"/>
      <c r="D311" s="28"/>
      <c r="E311" s="29">
        <f t="shared" si="4"/>
        <v>0</v>
      </c>
      <c r="F311" s="3"/>
      <c r="G311" s="93"/>
      <c r="H311" s="93"/>
      <c r="I311" s="69"/>
      <c r="J311" s="5"/>
    </row>
    <row r="312" spans="1:10" x14ac:dyDescent="0.25">
      <c r="A312" s="27" t="s">
        <v>172</v>
      </c>
      <c r="B312" s="88"/>
      <c r="C312" s="88"/>
      <c r="D312" s="28"/>
      <c r="E312" s="29">
        <f t="shared" si="4"/>
        <v>0</v>
      </c>
      <c r="F312" s="3"/>
      <c r="G312" s="93"/>
      <c r="H312" s="93"/>
      <c r="I312" s="69"/>
      <c r="J312" s="5"/>
    </row>
    <row r="313" spans="1:10" x14ac:dyDescent="0.25">
      <c r="A313" s="27" t="s">
        <v>63</v>
      </c>
      <c r="B313" s="88"/>
      <c r="C313" s="88"/>
      <c r="D313" s="28"/>
      <c r="E313" s="29">
        <f t="shared" si="4"/>
        <v>12422.36</v>
      </c>
      <c r="F313" s="3"/>
      <c r="G313" s="93"/>
      <c r="H313" s="93"/>
      <c r="I313" s="69"/>
      <c r="J313" s="5"/>
    </row>
    <row r="314" spans="1:10" x14ac:dyDescent="0.25">
      <c r="A314" s="27" t="s">
        <v>72</v>
      </c>
      <c r="B314" s="88"/>
      <c r="C314" s="88"/>
      <c r="D314" s="28"/>
      <c r="E314" s="29">
        <f t="shared" si="4"/>
        <v>0</v>
      </c>
      <c r="F314" s="3"/>
      <c r="G314" s="93"/>
      <c r="H314" s="93"/>
      <c r="I314" s="69"/>
      <c r="J314" s="5"/>
    </row>
    <row r="315" spans="1:10" x14ac:dyDescent="0.25">
      <c r="A315" s="27" t="s">
        <v>156</v>
      </c>
      <c r="B315" s="88"/>
      <c r="C315" s="88"/>
      <c r="D315" s="28"/>
      <c r="E315" s="29">
        <f t="shared" si="4"/>
        <v>0</v>
      </c>
      <c r="F315" s="3"/>
      <c r="G315" s="93"/>
      <c r="H315" s="93"/>
      <c r="I315" s="69"/>
      <c r="J315" s="5"/>
    </row>
    <row r="316" spans="1:10" x14ac:dyDescent="0.25">
      <c r="A316" s="27" t="s">
        <v>157</v>
      </c>
      <c r="B316" s="88"/>
      <c r="C316" s="88"/>
      <c r="D316" s="28"/>
      <c r="E316" s="29">
        <f t="shared" si="4"/>
        <v>0</v>
      </c>
      <c r="F316" s="3"/>
      <c r="G316" s="93"/>
      <c r="H316" s="93"/>
      <c r="I316" s="69"/>
      <c r="J316" s="5"/>
    </row>
    <row r="317" spans="1:10" x14ac:dyDescent="0.25">
      <c r="A317" s="27" t="s">
        <v>86</v>
      </c>
      <c r="B317" s="88"/>
      <c r="C317" s="88"/>
      <c r="D317" s="28"/>
      <c r="E317" s="29">
        <f t="shared" si="4"/>
        <v>1321.5700000000002</v>
      </c>
      <c r="F317" s="3"/>
      <c r="G317" s="93"/>
      <c r="H317" s="93"/>
      <c r="I317" s="69"/>
      <c r="J317" s="5"/>
    </row>
    <row r="318" spans="1:10" x14ac:dyDescent="0.25">
      <c r="A318" s="27" t="s">
        <v>158</v>
      </c>
      <c r="B318" s="88"/>
      <c r="C318" s="88"/>
      <c r="D318" s="28"/>
      <c r="E318" s="29">
        <f t="shared" si="4"/>
        <v>0</v>
      </c>
      <c r="F318" s="3"/>
      <c r="G318" s="93"/>
      <c r="H318" s="93"/>
      <c r="I318" s="69"/>
      <c r="J318" s="5"/>
    </row>
    <row r="319" spans="1:10" x14ac:dyDescent="0.25">
      <c r="A319" s="27" t="s">
        <v>65</v>
      </c>
      <c r="B319" s="88"/>
      <c r="C319" s="88"/>
      <c r="D319" s="28"/>
      <c r="E319" s="29">
        <f t="shared" si="4"/>
        <v>200</v>
      </c>
      <c r="F319" s="3"/>
      <c r="G319" s="93"/>
      <c r="H319" s="93"/>
      <c r="I319" s="69"/>
      <c r="J319" s="5"/>
    </row>
    <row r="320" spans="1:10" x14ac:dyDescent="0.25">
      <c r="A320" s="27" t="s">
        <v>40</v>
      </c>
      <c r="B320" s="88"/>
      <c r="C320" s="88"/>
      <c r="D320" s="28"/>
      <c r="E320" s="29">
        <f t="shared" si="4"/>
        <v>49386.28</v>
      </c>
      <c r="F320" s="3"/>
      <c r="G320" s="93"/>
      <c r="H320" s="93"/>
      <c r="I320" s="69"/>
      <c r="J320" s="5"/>
    </row>
    <row r="321" spans="1:10" x14ac:dyDescent="0.25">
      <c r="A321" s="27"/>
      <c r="B321" s="88"/>
      <c r="C321" s="88"/>
      <c r="D321" s="28"/>
      <c r="E321" s="29"/>
      <c r="F321" s="3"/>
      <c r="G321" s="93"/>
      <c r="H321" s="93"/>
      <c r="I321" s="69"/>
      <c r="J321" s="5"/>
    </row>
    <row r="322" spans="1:10" x14ac:dyDescent="0.25">
      <c r="A322" s="78" t="s">
        <v>31</v>
      </c>
      <c r="B322" s="79"/>
      <c r="C322" s="79"/>
      <c r="D322" s="47"/>
      <c r="E322" s="48">
        <f>SUM(E265:E321)</f>
        <v>1519034.34</v>
      </c>
      <c r="F322" s="3"/>
      <c r="G322" s="93"/>
      <c r="H322" s="93"/>
      <c r="I322" s="69"/>
      <c r="J322" s="5"/>
    </row>
    <row r="323" spans="1:10" x14ac:dyDescent="0.25">
      <c r="D323"/>
      <c r="F323" s="3"/>
      <c r="G323" s="93"/>
      <c r="H323" s="93"/>
      <c r="I323" s="69"/>
      <c r="J323" s="5"/>
    </row>
    <row r="324" spans="1:10" x14ac:dyDescent="0.25">
      <c r="E324" s="74">
        <f>D255-E322</f>
        <v>0</v>
      </c>
    </row>
    <row r="327" spans="1:10" x14ac:dyDescent="0.25">
      <c r="E327" s="74"/>
    </row>
  </sheetData>
  <mergeCells count="11">
    <mergeCell ref="G275:H275"/>
    <mergeCell ref="A322:C322"/>
    <mergeCell ref="C2:J2"/>
    <mergeCell ref="A4:J4"/>
    <mergeCell ref="A6:F6"/>
    <mergeCell ref="G6:J6"/>
    <mergeCell ref="A255:B255"/>
    <mergeCell ref="C260:J260"/>
    <mergeCell ref="A262:J262"/>
    <mergeCell ref="A264:E264"/>
    <mergeCell ref="G264:I264"/>
  </mergeCells>
  <dataValidations count="1">
    <dataValidation type="list" allowBlank="1" showInputMessage="1" showErrorMessage="1" sqref="G10:G253" xr:uid="{D1270614-C4CD-4D94-BAED-EE4C3EF2A5A3}">
      <formula1>$A$265:$A$320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Abril 2022 - 900168</vt:lpstr>
      <vt:lpstr>CEF Abril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2022-07-08T11:26:47Z</dcterms:modified>
</cp:coreProperties>
</file>