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6635\Desktop\"/>
    </mc:Choice>
  </mc:AlternateContent>
  <bookViews>
    <workbookView xWindow="-120" yWindow="-120" windowWidth="24240" windowHeight="13140" activeTab="1"/>
  </bookViews>
  <sheets>
    <sheet name="CEF Dezembro 2021 - 900168" sheetId="1" r:id="rId1"/>
    <sheet name="CEF Dezembro 2021 - 9019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0" i="2" l="1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I300" i="2"/>
  <c r="E300" i="2"/>
  <c r="E299" i="2"/>
  <c r="E298" i="2"/>
  <c r="E297" i="2"/>
  <c r="E296" i="2"/>
  <c r="I295" i="2"/>
  <c r="E295" i="2"/>
  <c r="E294" i="2"/>
  <c r="E293" i="2"/>
  <c r="E292" i="2"/>
  <c r="E291" i="2"/>
  <c r="I290" i="2"/>
  <c r="E290" i="2"/>
  <c r="E289" i="2"/>
  <c r="I288" i="2"/>
  <c r="I292" i="2" s="1"/>
  <c r="E288" i="2"/>
  <c r="E287" i="2"/>
  <c r="E286" i="2"/>
  <c r="I285" i="2"/>
  <c r="E285" i="2"/>
  <c r="E284" i="2"/>
  <c r="I283" i="2"/>
  <c r="E283" i="2"/>
  <c r="I282" i="2"/>
  <c r="E282" i="2"/>
  <c r="E281" i="2"/>
  <c r="E280" i="2"/>
  <c r="E279" i="2"/>
  <c r="E278" i="2"/>
  <c r="E277" i="2"/>
  <c r="E276" i="2"/>
  <c r="I275" i="2"/>
  <c r="E275" i="2"/>
  <c r="I274" i="2"/>
  <c r="E274" i="2"/>
  <c r="I273" i="2"/>
  <c r="I278" i="2" s="1"/>
  <c r="E273" i="2"/>
  <c r="E272" i="2"/>
  <c r="E271" i="2"/>
  <c r="E270" i="2"/>
  <c r="I269" i="2"/>
  <c r="E269" i="2"/>
  <c r="I268" i="2"/>
  <c r="E268" i="2"/>
  <c r="I267" i="2"/>
  <c r="E267" i="2"/>
  <c r="I266" i="2"/>
  <c r="E266" i="2"/>
  <c r="I265" i="2"/>
  <c r="I270" i="2" s="1"/>
  <c r="E265" i="2"/>
  <c r="E255" i="2"/>
  <c r="D255" i="2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10" i="2"/>
  <c r="F9" i="2"/>
  <c r="I44" i="1"/>
  <c r="I43" i="1"/>
  <c r="E43" i="1"/>
  <c r="E42" i="1"/>
  <c r="I41" i="1"/>
  <c r="I45" i="1" s="1"/>
  <c r="E41" i="1"/>
  <c r="E40" i="1"/>
  <c r="E39" i="1"/>
  <c r="E38" i="1"/>
  <c r="E37" i="1"/>
  <c r="E36" i="1"/>
  <c r="I35" i="1"/>
  <c r="E35" i="1"/>
  <c r="I34" i="1"/>
  <c r="E34" i="1"/>
  <c r="I33" i="1"/>
  <c r="I38" i="1" s="1"/>
  <c r="E33" i="1"/>
  <c r="E32" i="1"/>
  <c r="E31" i="1"/>
  <c r="E30" i="1"/>
  <c r="I29" i="1"/>
  <c r="E29" i="1"/>
  <c r="I28" i="1"/>
  <c r="E28" i="1"/>
  <c r="I27" i="1"/>
  <c r="E27" i="1"/>
  <c r="I26" i="1"/>
  <c r="I30" i="1" s="1"/>
  <c r="E26" i="1"/>
  <c r="I25" i="1"/>
  <c r="E25" i="1"/>
  <c r="E45" i="1" s="1"/>
  <c r="E15" i="1"/>
  <c r="F15" i="1" s="1"/>
  <c r="D15" i="1"/>
  <c r="F11" i="1"/>
  <c r="F12" i="1" s="1"/>
  <c r="F13" i="1" s="1"/>
  <c r="F10" i="1"/>
  <c r="F9" i="1"/>
  <c r="J270" i="2" l="1"/>
  <c r="E322" i="2"/>
  <c r="E324" i="2" s="1"/>
  <c r="I301" i="2"/>
  <c r="F255" i="2"/>
  <c r="E47" i="1"/>
</calcChain>
</file>

<file path=xl/sharedStrings.xml><?xml version="1.0" encoding="utf-8"?>
<sst xmlns="http://schemas.openxmlformats.org/spreadsheetml/2006/main" count="1361" uniqueCount="333">
  <si>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</si>
  <si>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</si>
  <si>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</si>
  <si>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</si>
  <si>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</si>
  <si>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</si>
  <si>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</si>
  <si>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</si>
  <si>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</si>
  <si>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</si>
  <si>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</si>
  <si>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</si>
  <si>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</si>
  <si>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</si>
  <si>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</si>
  <si>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</si>
  <si>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FERIAS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</si>
  <si>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</si>
  <si>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</si>
  <si>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</si>
  <si>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</si>
  <si>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</si>
  <si>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</si>
  <si>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</si>
  <si>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</si>
  <si>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</si>
  <si>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</si>
  <si>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</si>
  <si>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</si>
  <si>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</si>
  <si>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</si>
  <si>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</si>
  <si>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</si>
  <si>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</si>
  <si>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</si>
  <si>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</si>
  <si>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</si>
  <si>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</si>
  <si>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</si>
  <si>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</si>
  <si>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</si>
  <si>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</si>
  <si>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COMPANHIA BRASILEIRA DE SOLUCOES E SERVICOS</t>
  </si>
  <si>
    <t>MEDICAMENTOS E MATERIAIS HOSPITALARES</t>
  </si>
  <si>
    <t>RESGATE</t>
  </si>
  <si>
    <t>UNIAO QUIMICA FARMACEUTICA NACIONAL S A</t>
  </si>
  <si>
    <t>ENVIO TED</t>
  </si>
  <si>
    <t>LOCACAO DE EQUIPAMENTOS PJ</t>
  </si>
  <si>
    <t>OXIGENIO</t>
  </si>
  <si>
    <t>WHITE MARTINS GASES INDUSTRIAIS LTDA</t>
  </si>
  <si>
    <t>MEDICAMENTAL HOSPITALAR LTDA EPP</t>
  </si>
  <si>
    <t>MANUTENCAO DE EQUIPAMENTOS</t>
  </si>
  <si>
    <t>PLANTONISTAS MEDICOS PRESENCIAIS PJ</t>
  </si>
  <si>
    <t>COMERCIAL CIRURGICA RIOCLARENSE LTDA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</si>
  <si>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</si>
  <si>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</si>
  <si>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</si>
  <si>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</si>
  <si>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</si>
  <si>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</si>
  <si>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FGTS A RECOLHER</t>
  </si>
  <si>
    <t>GAS (GLP)</t>
  </si>
  <si>
    <t>ENVIO TEV</t>
  </si>
  <si>
    <t>FERNANDO GALLY CALABREZ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</si>
  <si>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</si>
  <si>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</si>
  <si>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</si>
  <si>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</si>
  <si>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</si>
  <si>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</si>
  <si>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</si>
  <si>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</si>
  <si>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</si>
  <si>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</si>
  <si>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</si>
  <si>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</si>
  <si>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</si>
  <si>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NACIONAL COMERCIAL HOSPITALAR SA</t>
  </si>
  <si>
    <t>DUPATRI HOSPITALAR COMERCIO IMPORTACAO E EXPORTACAO LTDA</t>
  </si>
  <si>
    <t>ALIMENTOS</t>
  </si>
  <si>
    <t>TORREFACAO CAFE MOROZINI LTDA ME</t>
  </si>
  <si>
    <t>LGA SERVICOS MEDICOS SS LTDA</t>
  </si>
  <si>
    <t>BIANCA EBM SERVA ODONTOLOGIA - ME</t>
  </si>
  <si>
    <t>JOSIANE FIRMINO DE SOUZA - ME</t>
  </si>
  <si>
    <t>ORTOPED SERVICOS MEDICOS SS LTDA</t>
  </si>
  <si>
    <t>UNITRAUMA SERVICOS MEDICOS SS LTDA ME</t>
  </si>
  <si>
    <t>GISELE CALIANI MOSCATELI - ME</t>
  </si>
  <si>
    <t>CLINICA MEDICA MARIN LTDA</t>
  </si>
  <si>
    <t>EXAMES CLINICOS E LABORATORIAIS</t>
  </si>
  <si>
    <t>LABORATORIO MARILIA DE ANALISES CLINICAS LTDA</t>
  </si>
  <si>
    <t>NUTRICIONALE COMERCIO DE ALIMENTOS LTDA</t>
  </si>
  <si>
    <t>DG NAVARRO &amp; CIA LTDA ME</t>
  </si>
  <si>
    <t>EQUIPAMENTOS DE PROTECAO INDIVIDUAL</t>
  </si>
  <si>
    <t>TELEFONE E INTERNET</t>
  </si>
  <si>
    <t>CINTHIA ZANINI RUBIRA - ME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</si>
  <si>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</si>
  <si>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</si>
  <si>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</si>
  <si>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</si>
  <si>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</si>
  <si>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B R CORRADI SERVICOS MEDICOS</t>
  </si>
  <si>
    <t>FERNANDA LORENCETTI GIROTTO - ME</t>
  </si>
  <si>
    <t>GIOVANNA EMANUELLA PIFFER SOARES ARANTES ME</t>
  </si>
  <si>
    <t>ANA ELISA KADRI CASTILHO SERVICOS MEDICOS LTDA</t>
  </si>
  <si>
    <t>RAFAEL GHISI ME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</si>
  <si>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</si>
  <si>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</si>
  <si>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</si>
  <si>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</si>
  <si>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TAMURA E SILVA COMERCIO DE MATERIAIS ODONTOLOGICOS LTDA</t>
  </si>
  <si>
    <t>ALFALAGOS LTDA</t>
  </si>
  <si>
    <t>CLINICA MEDICA CONTENTE LTDA</t>
  </si>
  <si>
    <t>KAWAMOTO SERVICOS MEDICOS LTDA</t>
  </si>
  <si>
    <t>GLEYDSON BIZERRA DA MOTA JUNIOR ME</t>
  </si>
  <si>
    <t>PILON TAKASHI E RODRIGUES SOCIEDADE SIMPLES LTDA</t>
  </si>
  <si>
    <t>MATERIAIS DE ESCRITORIO</t>
  </si>
  <si>
    <t>PAG GPS</t>
  </si>
  <si>
    <t>INSS S/ SERVICOS RPA E NFS</t>
  </si>
  <si>
    <t>INSS - TERCEIROS</t>
  </si>
  <si>
    <t>INSS - PJ11% - ABHU</t>
  </si>
  <si>
    <t>PAG DARF</t>
  </si>
  <si>
    <t>IRRF S/ PROVENTOS</t>
  </si>
  <si>
    <t>MINISTERIO DA ECONOMIA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</si>
  <si>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</si>
  <si>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</si>
  <si>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</si>
  <si>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</si>
  <si>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</si>
  <si>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</si>
  <si>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</si>
  <si>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</si>
  <si>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</si>
  <si>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</si>
  <si>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LONDRICIR COMERCIO DE MATERIAL HOSPITALAR LTDA</t>
  </si>
  <si>
    <t>RIAADE SUPRIMENTOS MEDICOS LTDA EPP</t>
  </si>
  <si>
    <t>PGTO COM ESTORNO FUTURO</t>
  </si>
  <si>
    <t>ERICH JUERGEN KLEIN CLINICA MEDICA</t>
  </si>
  <si>
    <t>PAG FONE</t>
  </si>
  <si>
    <t>CLARO S.A</t>
  </si>
  <si>
    <t>SOQUIMICA LABORATORIOS LTDA</t>
  </si>
  <si>
    <t>DUPATRI HOSPITALAR COMERCIO, IMPORTACAO E EXPORTACAO LTDA</t>
  </si>
  <si>
    <t>EQUIPAMENTOS DE INFORMATICA</t>
  </si>
  <si>
    <t>LMP SERVICOS MEDICOS LTDA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</si>
  <si>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</si>
  <si>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</si>
  <si>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</si>
  <si>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</si>
  <si>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</si>
  <si>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</si>
  <si>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</si>
  <si>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CENTRO DE INTEGRACAO EMPRESA ESCOLA CIEE</t>
  </si>
  <si>
    <t>AUXILIO/VALE TRANSPORTE</t>
  </si>
  <si>
    <t>VIACAO LUWASA LTDA</t>
  </si>
  <si>
    <t>TURISMAR TRANSPORTES E TURISMO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</si>
  <si>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</si>
  <si>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</si>
  <si>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</si>
  <si>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</si>
  <si>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</si>
  <si>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</si>
  <si>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</si>
  <si>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</si>
  <si>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</si>
  <si>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</si>
  <si>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</si>
  <si>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</si>
  <si>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</si>
  <si>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</si>
  <si>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</si>
  <si>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</si>
  <si>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</si>
  <si>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</si>
  <si>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</si>
  <si>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</si>
  <si>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</si>
  <si>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</si>
  <si>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</si>
  <si>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</si>
  <si>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</si>
  <si>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ANTONIO DE OLIVEIRA PAPELARIA, ARTESATOS E PRESENTES ME</t>
  </si>
  <si>
    <t>J V CALIL SERVICOS MEDICOS LTDA</t>
  </si>
  <si>
    <t>MIXPEL DISTRIBUIDORA EIRELI</t>
  </si>
  <si>
    <t>IRRF - PJ GERAL 1%</t>
  </si>
  <si>
    <t>HEVILA CRISTINA MORA AMANCIO DE SOUZA SERVICOS MEDICOS</t>
  </si>
  <si>
    <t>SISTEMAS DE SERVICO RB QUALITY COMERCIO DE EMBALAGENS LTDA</t>
  </si>
  <si>
    <t>RENDIMENTO MÊS</t>
  </si>
  <si>
    <t>ALEXANDRE YOSHIO SUKEGAWA</t>
  </si>
  <si>
    <t>APLICACAO</t>
  </si>
  <si>
    <t>LUCAS FERNANDES PIAZZALUNGA CLINICA MEDI</t>
  </si>
  <si>
    <t>VANESSA BERNARDO - SERVICOS MEDICOS EIRELI</t>
  </si>
  <si>
    <t>CLINICA ODONTOLOGICA TATIANA RIBAS BIZIAK LTDA</t>
  </si>
  <si>
    <t>ISABELLA GONCALVES C S DE ANDRADE SERV MED LTDA - ECHAPORA</t>
  </si>
  <si>
    <t>DENTAL CREMER PRODUTOS ODONTOLOGICOS SA</t>
  </si>
  <si>
    <t>MCW PRODUTOS MEDICOS E HOSPITALARES LTDA</t>
  </si>
  <si>
    <t>CLARO NXT TELECOMUNICACOES LTDA</t>
  </si>
  <si>
    <t>FR ATIVIDADES DE SAUDE LTDA</t>
  </si>
  <si>
    <t>22/09/2021</t>
  </si>
  <si>
    <t>SOUZA CARNEIRO SERVICOS MEDICOS LTDA</t>
  </si>
  <si>
    <t>ALVES ROCHA SERVICOS MEDICOS LTDA</t>
  </si>
  <si>
    <t>ENVIO PIX</t>
  </si>
  <si>
    <t>SERVICOS DE ASSESSORIA E CONSULTORIA</t>
  </si>
  <si>
    <t>IMMUNIZE DESENVOLVIMENTO DE SISTEMA E CONSULTORIA LTDA</t>
  </si>
  <si>
    <t>POLAR FIX INDUSTRIA E COMERCIO DE PRODUTOS HOSP</t>
  </si>
  <si>
    <t>28/09/2021</t>
  </si>
  <si>
    <t>TRIUNFAL MARILIA COMERCIAL LTDA EPP</t>
  </si>
  <si>
    <t>FERIAS PECUNIA E 1/3 FERIAS (FOLHA)</t>
  </si>
  <si>
    <t>UNIDADE NEUROLOGICA E NEUROCIRURGICA DE MARILIA SS LTDA</t>
  </si>
  <si>
    <t>MARIANA IARA MAGALHAES SERVICOS MEDICOS EIRELI</t>
  </si>
  <si>
    <t>MONTE REAL IMPORTADORA E DISTRIBUIDORA DE PRODUTOS VETERINAR</t>
  </si>
  <si>
    <t>LIFE SERVICOS DE COMUNICACAO MULTIMIDIA LTDA</t>
  </si>
  <si>
    <t>19/10/2021</t>
  </si>
  <si>
    <t>20/10/2021</t>
  </si>
  <si>
    <t>M M YANAZE SERVICOS MEDICOS LTDA</t>
  </si>
  <si>
    <t>SUPERMED COMERCIO E IMPORTACAO DE PRODUTOS MEDICOS E HOSPITA</t>
  </si>
  <si>
    <t>21/10/2021</t>
  </si>
  <si>
    <t>DORA MEDICAMENTOS LTDA</t>
  </si>
  <si>
    <t>NACIONAL COMERCIAL HOSPITALAR S.A.</t>
  </si>
  <si>
    <t>CLINICA DE CIRURGIA PLASTICA RIO PRETO S/S LIMITADA</t>
  </si>
  <si>
    <t>25/10/2021</t>
  </si>
  <si>
    <t>M. SANCHES VIDROS - ME</t>
  </si>
  <si>
    <t>26/10/2021</t>
  </si>
  <si>
    <t>RAFAEL CAMPOS TEIXEIRA 22649879874 - ME</t>
  </si>
  <si>
    <t>29/10/2021</t>
  </si>
  <si>
    <t>Demonstrativo de Despesas Dezembro 2021 - Conta 900168-2 - CEF</t>
  </si>
  <si>
    <t>03/12/2021</t>
  </si>
  <si>
    <t>06/12/2021</t>
  </si>
  <si>
    <t>SALARIOS E ORDENADOS A PAGAR</t>
  </si>
  <si>
    <t>21/12/2021</t>
  </si>
  <si>
    <t>Balancete Financeiro Dezembro 2021 - Conta  900168-2 - CEF</t>
  </si>
  <si>
    <t>RECEBIMENTO MENSAL UPA - ABATIMENTO COMPRA INTERNACIONAL</t>
  </si>
  <si>
    <t>Demonstrativo de Despesas Dezembro 2021 - Conta 901922-0 - CEF</t>
  </si>
  <si>
    <t>01/12/2021</t>
  </si>
  <si>
    <t>03/11/2021</t>
  </si>
  <si>
    <t>29/11/2021</t>
  </si>
  <si>
    <t>01/11/2021</t>
  </si>
  <si>
    <t>RESCISAO A PAGAR</t>
  </si>
  <si>
    <t>BELLAMED PRODUTOS HOSPITALARES EIRELI</t>
  </si>
  <si>
    <t>05/11/2021</t>
  </si>
  <si>
    <t>BIOLINE FIOS CIRURGICOS LTDA</t>
  </si>
  <si>
    <t>08/11/2021</t>
  </si>
  <si>
    <t>91/2021</t>
  </si>
  <si>
    <t>JP INDUSTRIA FARMACEUTICA SA</t>
  </si>
  <si>
    <t>BIO INFINITY TECNOLOGIA HOSPITALAR EIRELI ME</t>
  </si>
  <si>
    <t>06/11/2021</t>
  </si>
  <si>
    <t>07/12/2021</t>
  </si>
  <si>
    <t>IMPACT BRASIL COMERCIO E SERVICOS DE PRODUTOS DE INFORMATICA</t>
  </si>
  <si>
    <t>10/11/2021</t>
  </si>
  <si>
    <t>RODRIGO GUILHERME DA COSTA ME</t>
  </si>
  <si>
    <t>09/12/2021</t>
  </si>
  <si>
    <t>11/11/2021</t>
  </si>
  <si>
    <t>NILPLAST EMBALAGENS EIRELI</t>
  </si>
  <si>
    <t>10/12/2021</t>
  </si>
  <si>
    <t>CONTRIBUICAO ASSISTENCIAL A RECOLHER</t>
  </si>
  <si>
    <t>B C PEREIRA SERVICOS MEDICOS LTDA ME</t>
  </si>
  <si>
    <t>M M B DE SOUZA SERVICOS MEDICOS LTDA</t>
  </si>
  <si>
    <t>LEONARDO JORDAN HANSEN VIZZOTTO - ME</t>
  </si>
  <si>
    <t>H BRAMBILLA DE LUCCA OCAMPOS - ME</t>
  </si>
  <si>
    <t>TUFFI ZINA NETO CLINICA MEDICA ME</t>
  </si>
  <si>
    <t>RODRIGO A BASSO LOPES SERV MED LTDA</t>
  </si>
  <si>
    <t>FERNANDA SIMINES NASCIMENTO SERVICOS MEDICOS - ME</t>
  </si>
  <si>
    <t>CAMILA GARCIA RIBEIRO ME</t>
  </si>
  <si>
    <t>FISIOMED FISIOTERAPIA E REABILITACAO LTDA</t>
  </si>
  <si>
    <t>B T C CAVALHIERI SERVICOS ODONTOLOGICOS LTDA</t>
  </si>
  <si>
    <t>12/11/2021</t>
  </si>
  <si>
    <t>04/12/2021</t>
  </si>
  <si>
    <t>13/12/2021</t>
  </si>
  <si>
    <t>23/11/2021</t>
  </si>
  <si>
    <t>13/11/2021</t>
  </si>
  <si>
    <t>COPAFER COMERCIAL LTDA</t>
  </si>
  <si>
    <t>GOLD STAR DESCARTAVEIS E PRODUTOS DE LIMPEZA EIRELI</t>
  </si>
  <si>
    <t>WEB HEALTH SERVICOS DE MEDICINA E INOVACAO LTDA</t>
  </si>
  <si>
    <t>INDUSTRIA E COMERCIO DE MOVEIS HIRATA LTDA EPP</t>
  </si>
  <si>
    <t>14/12/2021</t>
  </si>
  <si>
    <t>16/11/2021</t>
  </si>
  <si>
    <t>15/12/2021</t>
  </si>
  <si>
    <t>DECIMO 13º</t>
  </si>
  <si>
    <t>CLAUDIO RIBEIRO 17404595800 ME</t>
  </si>
  <si>
    <t>02/12/2021</t>
  </si>
  <si>
    <t>17/11/2021</t>
  </si>
  <si>
    <t>CAPITAL DAS CESTAS LTDA</t>
  </si>
  <si>
    <t>19/11/2021</t>
  </si>
  <si>
    <t>MAGIS FARMACIA DE MANIPULACAO LTDA</t>
  </si>
  <si>
    <t>30/11/2021</t>
  </si>
  <si>
    <t>16/12/2021</t>
  </si>
  <si>
    <t>SANNA COMERCIO DE ALIMENTOS LTDA</t>
  </si>
  <si>
    <t>17/12/2021</t>
  </si>
  <si>
    <t>92/2021</t>
  </si>
  <si>
    <t>20/12/2021</t>
  </si>
  <si>
    <t>PG ORG GOV</t>
  </si>
  <si>
    <t>REFRICENTER COMERCIO DE PECAS PARA ELETROELETRONICOS EIRELI</t>
  </si>
  <si>
    <t>94/2021</t>
  </si>
  <si>
    <t>93/2021</t>
  </si>
  <si>
    <t>22/11/2021</t>
  </si>
  <si>
    <t>D  17736</t>
  </si>
  <si>
    <t>D29059</t>
  </si>
  <si>
    <t>2021/50</t>
  </si>
  <si>
    <t>2021/51</t>
  </si>
  <si>
    <t>2021/52</t>
  </si>
  <si>
    <t>2021/54</t>
  </si>
  <si>
    <t>2021/53</t>
  </si>
  <si>
    <t>15/2021</t>
  </si>
  <si>
    <t>16/2021</t>
  </si>
  <si>
    <t>TRIADE HEALTH COMERCIO DE PRODUTOS HOSPITALARES LTDA ME</t>
  </si>
  <si>
    <t>22/12/2021</t>
  </si>
  <si>
    <t>24/11/2021</t>
  </si>
  <si>
    <t>F A PEREIRA - FABRIMED MATERIAIS HOSPITALARES ME</t>
  </si>
  <si>
    <t>23/12/2021</t>
  </si>
  <si>
    <t>25/11/2021</t>
  </si>
  <si>
    <t>SAMTRONIC INDUSTRIA E COMERCIO LTDA</t>
  </si>
  <si>
    <t>26/11/2021</t>
  </si>
  <si>
    <t>BEM ESTAR COMERCIAL HOSPITALAR LTDA ME</t>
  </si>
  <si>
    <t>27/12/2021</t>
  </si>
  <si>
    <t>ASTRA FARMA COMERCIO DE MATERIAIS MEDICOS HOSPITALARES LTDA</t>
  </si>
  <si>
    <t>REEMBOLSO DE RECURSOS DESPESA A PAGAR - UPA</t>
  </si>
  <si>
    <t>DDR MARILIA INFORMATICA LTDA ME</t>
  </si>
  <si>
    <t>V&amp;V COMERCIO DE MEDICAMENTOS EIRELI</t>
  </si>
  <si>
    <t>BELIVE MEDICAL PRODUTOS HOSPITALARES LTDA</t>
  </si>
  <si>
    <t>FARMATER MEDICAMENTOS LTDA - EPP</t>
  </si>
  <si>
    <t>DENTAL MED SUL ARTIGOS ODONTOLOGICOS LTDA</t>
  </si>
  <si>
    <t>28/12/2021</t>
  </si>
  <si>
    <t>28/11/2021</t>
  </si>
  <si>
    <t>SERVIMED COMERCIAL LTDA</t>
  </si>
  <si>
    <t>ACERMED IMPORTADORA E DISTRIBUIDORA DE PRODUTOS MEDICO HOSPI</t>
  </si>
  <si>
    <t>29/12/2021</t>
  </si>
  <si>
    <t>WESLEY FERREIRA RIBEIRO - ME</t>
  </si>
  <si>
    <t>30/12/2021</t>
  </si>
  <si>
    <t>CLEBER MORAES ARANTES 36847004878 ME</t>
  </si>
  <si>
    <t>MANZATOS FARMA EIRELI EPP</t>
  </si>
  <si>
    <t>TRAVAGIN E TRAVAGIN LTDA</t>
  </si>
  <si>
    <t>DIMASTER - COMERCIO DE PRODUTOS HOSPITALARES LTDA</t>
  </si>
  <si>
    <t>Balancete Financeiro Dezembro 2021 -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</si>
  <si>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2021</t>
    </r>
  </si>
  <si>
    <r>
      <t xml:space="preserve">PROVISÃO MÊS DE </t>
    </r>
    <r>
      <rPr>
        <b/>
        <sz val="10"/>
        <color theme="1"/>
        <rFont val="Calibri"/>
        <family val="2"/>
        <scheme val="minor"/>
      </rPr>
      <t>DEZEMBRO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</si>
</sst>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43" fontId="6" fillId="0" borderId="11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43" fontId="0" fillId="0" borderId="0" xfId="0" applyNumberFormat="1"/>
    <xf numFmtId="0" fontId="6" fillId="3" borderId="8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6" fillId="0" borderId="9" xfId="0" applyFont="1" applyBorder="1" applyAlignment="1"/>
    <xf numFmtId="0" fontId="6" fillId="0" borderId="20" xfId="0" applyFont="1" applyBorder="1" applyAlignment="1"/>
    <xf numFmtId="0" fontId="6" fillId="0" borderId="0" xfId="0" applyFont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9" xfId="0" applyFont="1" applyBorder="1" applyAlignment="1"/>
    <xf numFmtId="0" fontId="0" fillId="0" borderId="0" xfId="0" applyBorder="1"/>
    <xf numFmtId="43" fontId="6" fillId="0" borderId="0" xfId="2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10" xfId="0" applyFont="1" applyFill="1" applyBorder="1"/>
    <xf numFmtId="43" fontId="5" fillId="0" borderId="0" xfId="0" applyNumberFormat="1" applyFont="1" applyBorder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3" xfId="0" applyFont="1" applyFill="1" applyBorder="1" applyAlignment="1"/>
    <xf numFmtId="0" fontId="6" fillId="0" borderId="24" xfId="0" applyFont="1" applyFill="1" applyBorder="1" applyAlignment="1"/>
    <xf numFmtId="0" fontId="6" fillId="3" borderId="9" xfId="0" applyFont="1" applyFill="1" applyBorder="1" applyAlignment="1"/>
    <xf numFmtId="0" fontId="6" fillId="3" borderId="19" xfId="0" applyFont="1" applyFill="1" applyBorder="1" applyAlignment="1"/>
  </cellXfs>
  <cellStyles count="3">
    <cellStyle name="Normal" xfId="0" builtinId="0"/>
    <cellStyle name="Vírgula" xfId="2" builtinId="3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DA37F19E-4FAE-4ACF-83BE-BF87C5F4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49C29533-4A9A-468A-906F-33F416DA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18</xdr:row>
      <xdr:rowOff>57150</xdr:rowOff>
    </xdr:from>
    <xdr:to>
      <xdr:col>1</xdr:col>
      <xdr:colOff>609600</xdr:colOff>
      <xdr:row>20</xdr:row>
      <xdr:rowOff>38100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53A74977-D86C-4080-A0BE-23DD6D59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481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20</xdr:row>
      <xdr:rowOff>66675</xdr:rowOff>
    </xdr:from>
    <xdr:to>
      <xdr:col>9</xdr:col>
      <xdr:colOff>638174</xdr:colOff>
      <xdr:row>20</xdr:row>
      <xdr:rowOff>152400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6EDD8954-2F65-483E-A575-97AAB8F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64B2E65C-1C59-4406-89EB-DBDBE498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6BB4885B-AFA1-49D7-A3D7-A78AD9CB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258</xdr:row>
      <xdr:rowOff>57150</xdr:rowOff>
    </xdr:from>
    <xdr:to>
      <xdr:col>1</xdr:col>
      <xdr:colOff>609600</xdr:colOff>
      <xdr:row>260</xdr:row>
      <xdr:rowOff>38100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7AA39739-0629-4C95-9197-30BF6E1E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9568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260</xdr:row>
      <xdr:rowOff>66675</xdr:rowOff>
    </xdr:from>
    <xdr:to>
      <xdr:col>9</xdr:col>
      <xdr:colOff>666749</xdr:colOff>
      <xdr:row>260</xdr:row>
      <xdr:rowOff>152400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2E6424F2-D853-4552-A33E-4EBED6D0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0358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EF Fevereiro 2022 - 900168"/>
      <sheetName val="CEF Fevereiro 2022 - 901922"/>
      <sheetName val="CEF Março 2022 - 900168"/>
      <sheetName val="CEF Março 2022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17">
          <cell r="F17">
            <v>4129.4700000002049</v>
          </cell>
        </row>
        <row r="40">
          <cell r="I40">
            <v>74182.579999999944</v>
          </cell>
        </row>
        <row r="47">
          <cell r="I47">
            <v>0</v>
          </cell>
        </row>
      </sheetData>
      <sheetData sheetId="154">
        <row r="267">
          <cell r="F267">
            <v>2938.1000000028871</v>
          </cell>
        </row>
        <row r="290">
          <cell r="I290">
            <v>1351925.0399999996</v>
          </cell>
        </row>
        <row r="304">
          <cell r="I304">
            <v>630000</v>
          </cell>
        </row>
        <row r="313">
          <cell r="I313">
            <v>121748.46000000002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13" sqref="C13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ht="15.75" customHeight="1" x14ac:dyDescent="0.25">
      <c r="D1" s="1"/>
      <c r="J1" s="2"/>
    </row>
    <row r="2" spans="1:10" ht="15.75" customHeight="1" x14ac:dyDescent="0.25">
      <c r="C2" s="78" t="s">
        <v>0</v>
      </c>
      <c r="D2" s="78"/>
      <c r="E2" s="78"/>
      <c r="F2" s="78"/>
      <c r="G2" s="78"/>
      <c r="H2" s="78"/>
      <c r="I2" s="78"/>
      <c r="J2" s="78"/>
    </row>
    <row r="3" spans="1:10" ht="15.75" customHeight="1" x14ac:dyDescent="0.25">
      <c r="D3" s="1"/>
      <c r="J3" s="2"/>
    </row>
    <row r="4" spans="1:10" ht="15.75" customHeight="1" x14ac:dyDescent="0.3">
      <c r="A4" s="79" t="s">
        <v>223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5.75" customHeight="1" x14ac:dyDescent="0.25">
      <c r="D5" s="1"/>
      <c r="J5" s="2"/>
    </row>
    <row r="6" spans="1:10" ht="15.75" customHeight="1" x14ac:dyDescent="0.25">
      <c r="A6" s="80" t="s">
        <v>1</v>
      </c>
      <c r="B6" s="80"/>
      <c r="C6" s="80"/>
      <c r="D6" s="80"/>
      <c r="E6" s="80"/>
      <c r="F6" s="80"/>
      <c r="G6" s="80" t="s">
        <v>2</v>
      </c>
      <c r="H6" s="80"/>
      <c r="I6" s="80"/>
      <c r="J6" s="80"/>
    </row>
    <row r="7" spans="1:10" ht="15.75" customHeight="1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ht="15.75" customHeight="1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ht="15.75" customHeight="1" x14ac:dyDescent="0.25">
      <c r="A9" s="13"/>
      <c r="B9" s="14"/>
      <c r="C9" s="14" t="s">
        <v>13</v>
      </c>
      <c r="D9" s="15"/>
      <c r="E9" s="15"/>
      <c r="F9" s="16">
        <f>'[1]CEF Novembro 2021 - 900168'!F17</f>
        <v>4129.4700000002049</v>
      </c>
      <c r="G9" s="17"/>
      <c r="H9" s="18"/>
      <c r="I9" s="51"/>
      <c r="J9" s="72"/>
    </row>
    <row r="10" spans="1:10" ht="15.75" customHeight="1" x14ac:dyDescent="0.25">
      <c r="A10" s="13" t="s">
        <v>224</v>
      </c>
      <c r="B10" s="14">
        <v>31249</v>
      </c>
      <c r="C10" s="14" t="s">
        <v>17</v>
      </c>
      <c r="D10" s="15"/>
      <c r="E10" s="15">
        <v>499443.07</v>
      </c>
      <c r="F10" s="16">
        <f t="shared" ref="F10:F13" si="0">F9-D10+E10</f>
        <v>503572.54000000021</v>
      </c>
      <c r="G10" s="17" t="s">
        <v>18</v>
      </c>
      <c r="H10" s="18"/>
      <c r="I10" s="51"/>
      <c r="J10" s="72"/>
    </row>
    <row r="11" spans="1:10" x14ac:dyDescent="0.25">
      <c r="A11" s="13" t="s">
        <v>225</v>
      </c>
      <c r="B11" s="14">
        <v>274270</v>
      </c>
      <c r="C11" s="14" t="s">
        <v>14</v>
      </c>
      <c r="D11" s="15">
        <v>474626.38</v>
      </c>
      <c r="E11" s="15"/>
      <c r="F11" s="16">
        <f t="shared" si="0"/>
        <v>28946.160000000207</v>
      </c>
      <c r="G11" s="17" t="s">
        <v>19</v>
      </c>
      <c r="H11" s="18" t="s">
        <v>226</v>
      </c>
      <c r="I11" s="73">
        <v>44501</v>
      </c>
      <c r="J11" s="72" t="s">
        <v>225</v>
      </c>
    </row>
    <row r="12" spans="1:10" x14ac:dyDescent="0.25">
      <c r="A12" s="13" t="s">
        <v>227</v>
      </c>
      <c r="B12" s="14">
        <v>222551</v>
      </c>
      <c r="C12" s="14" t="s">
        <v>44</v>
      </c>
      <c r="D12" s="15"/>
      <c r="E12" s="15">
        <v>7000</v>
      </c>
      <c r="F12" s="16">
        <f t="shared" si="0"/>
        <v>35946.160000000207</v>
      </c>
      <c r="G12" s="17" t="s">
        <v>29</v>
      </c>
      <c r="H12" s="18"/>
      <c r="I12" s="51"/>
      <c r="J12" s="72"/>
    </row>
    <row r="13" spans="1:10" x14ac:dyDescent="0.25">
      <c r="A13" s="13" t="s">
        <v>227</v>
      </c>
      <c r="B13" s="14">
        <v>274270</v>
      </c>
      <c r="C13" s="14" t="s">
        <v>14</v>
      </c>
      <c r="D13" s="15">
        <v>34210.54</v>
      </c>
      <c r="E13" s="15"/>
      <c r="F13" s="16">
        <f t="shared" si="0"/>
        <v>1735.6200000002063</v>
      </c>
      <c r="G13" s="17" t="s">
        <v>15</v>
      </c>
      <c r="H13" s="18" t="s">
        <v>16</v>
      </c>
      <c r="I13" s="73">
        <v>44470</v>
      </c>
      <c r="J13" s="72" t="s">
        <v>227</v>
      </c>
    </row>
    <row r="14" spans="1:10" x14ac:dyDescent="0.25">
      <c r="A14" s="13"/>
      <c r="B14" s="14"/>
      <c r="C14" s="14"/>
      <c r="D14" s="15"/>
      <c r="E14" s="15"/>
      <c r="F14" s="16"/>
      <c r="G14" s="17"/>
      <c r="H14" s="18"/>
      <c r="I14" s="51"/>
      <c r="J14" s="72"/>
    </row>
    <row r="15" spans="1:10" ht="15.75" thickBot="1" x14ac:dyDescent="0.3">
      <c r="A15" s="81" t="s">
        <v>22</v>
      </c>
      <c r="B15" s="82"/>
      <c r="C15" s="20"/>
      <c r="D15" s="21">
        <f>SUM(D10:D14)</f>
        <v>508836.92</v>
      </c>
      <c r="E15" s="21">
        <f>SUM(E10:E14)</f>
        <v>506443.07</v>
      </c>
      <c r="F15" s="22">
        <f>F9-D15+E15</f>
        <v>1735.6200000002282</v>
      </c>
      <c r="G15" s="23"/>
      <c r="H15" s="24"/>
      <c r="I15" s="52"/>
      <c r="J15" s="99"/>
    </row>
    <row r="16" spans="1:10" x14ac:dyDescent="0.25">
      <c r="A16" s="26" t="s">
        <v>23</v>
      </c>
      <c r="B16" s="3"/>
      <c r="C16" s="3"/>
      <c r="D16" s="4"/>
      <c r="E16" s="3"/>
      <c r="F16" s="3"/>
      <c r="G16" s="3"/>
      <c r="H16" s="3"/>
      <c r="I16" s="3"/>
      <c r="J16" s="5"/>
    </row>
    <row r="17" spans="1:10" x14ac:dyDescent="0.25">
      <c r="A17" s="26"/>
      <c r="B17" s="3"/>
      <c r="C17" s="3"/>
      <c r="D17" s="4"/>
      <c r="E17" s="3"/>
      <c r="F17" s="3"/>
      <c r="G17" s="3"/>
      <c r="H17" s="3"/>
      <c r="I17" s="3"/>
      <c r="J17" s="5"/>
    </row>
    <row r="18" spans="1:10" x14ac:dyDescent="0.25">
      <c r="A18" s="26"/>
      <c r="B18" s="3"/>
      <c r="C18" s="3"/>
      <c r="D18" s="4"/>
      <c r="E18" s="3"/>
      <c r="F18" s="3"/>
      <c r="G18" s="3"/>
      <c r="H18" s="3"/>
      <c r="I18" s="3"/>
      <c r="J18" s="5"/>
    </row>
    <row r="19" spans="1:10" x14ac:dyDescent="0.25">
      <c r="D19" s="1"/>
      <c r="J19" s="2"/>
    </row>
    <row r="20" spans="1:10" ht="25.5" x14ac:dyDescent="0.25">
      <c r="C20" s="78" t="s">
        <v>0</v>
      </c>
      <c r="D20" s="78"/>
      <c r="E20" s="78"/>
      <c r="F20" s="78"/>
      <c r="G20" s="78"/>
      <c r="H20" s="78"/>
      <c r="I20" s="78"/>
      <c r="J20" s="78"/>
    </row>
    <row r="21" spans="1:10" x14ac:dyDescent="0.25">
      <c r="D21" s="1"/>
      <c r="J21" s="2"/>
    </row>
    <row r="22" spans="1:10" ht="18.75" x14ac:dyDescent="0.3">
      <c r="A22" s="79" t="s">
        <v>228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5">
      <c r="A23" s="3"/>
      <c r="B23" s="3"/>
      <c r="C23" s="3"/>
      <c r="D23" s="4"/>
      <c r="E23" s="3"/>
      <c r="F23" s="3"/>
      <c r="G23" s="3"/>
      <c r="H23" s="3"/>
      <c r="I23" s="3"/>
      <c r="J23" s="5"/>
    </row>
    <row r="24" spans="1:10" x14ac:dyDescent="0.25">
      <c r="A24" s="83" t="s">
        <v>24</v>
      </c>
      <c r="B24" s="84"/>
      <c r="C24" s="84"/>
      <c r="D24" s="84"/>
      <c r="E24" s="85"/>
      <c r="F24" s="3"/>
      <c r="G24" s="75" t="s">
        <v>25</v>
      </c>
      <c r="H24" s="75"/>
      <c r="I24" s="75"/>
      <c r="J24" s="5"/>
    </row>
    <row r="25" spans="1:10" x14ac:dyDescent="0.25">
      <c r="A25" s="27" t="s">
        <v>26</v>
      </c>
      <c r="B25" s="86"/>
      <c r="C25" s="86"/>
      <c r="D25" s="28"/>
      <c r="E25" s="29">
        <f t="shared" ref="E25:E43" si="1">SUMIF($G$8:$G$14,A25,$D$8:$D$14)</f>
        <v>0</v>
      </c>
      <c r="F25" s="3"/>
      <c r="G25" s="87" t="s">
        <v>27</v>
      </c>
      <c r="H25" s="93"/>
      <c r="I25" s="30">
        <f>SUMIF($G$8:$G$14,G25,$E$8:$E$14)</f>
        <v>0</v>
      </c>
      <c r="J25" s="5"/>
    </row>
    <row r="26" spans="1:10" x14ac:dyDescent="0.25">
      <c r="A26" s="27" t="s">
        <v>28</v>
      </c>
      <c r="B26" s="86"/>
      <c r="C26" s="86"/>
      <c r="D26" s="28"/>
      <c r="E26" s="29">
        <f t="shared" si="1"/>
        <v>0</v>
      </c>
      <c r="F26" s="3"/>
      <c r="G26" s="87" t="s">
        <v>18</v>
      </c>
      <c r="H26" s="93"/>
      <c r="I26" s="31">
        <f>SUMIF($G$8:$G$14,G26,$E$8:$E$14)</f>
        <v>499443.07</v>
      </c>
      <c r="J26" s="5"/>
    </row>
    <row r="27" spans="1:10" x14ac:dyDescent="0.25">
      <c r="A27" s="27" t="s">
        <v>20</v>
      </c>
      <c r="B27" s="86"/>
      <c r="C27" s="86"/>
      <c r="D27" s="28"/>
      <c r="E27" s="29">
        <f t="shared" si="1"/>
        <v>0</v>
      </c>
      <c r="F27" s="3"/>
      <c r="G27" s="27" t="s">
        <v>29</v>
      </c>
      <c r="H27" s="93"/>
      <c r="I27" s="31">
        <f>SUMIF($G$8:$G$14,G27,$E$8:$E$14)</f>
        <v>7000</v>
      </c>
      <c r="J27" s="5"/>
    </row>
    <row r="28" spans="1:10" x14ac:dyDescent="0.25">
      <c r="A28" s="27" t="s">
        <v>15</v>
      </c>
      <c r="B28" s="86"/>
      <c r="C28" s="86"/>
      <c r="D28" s="28"/>
      <c r="E28" s="29">
        <f t="shared" si="1"/>
        <v>34210.54</v>
      </c>
      <c r="F28" s="3"/>
      <c r="G28" s="88" t="s">
        <v>21</v>
      </c>
      <c r="H28" s="94"/>
      <c r="I28" s="31">
        <f>SUMIF($G$8:$G$14,G28,$E$8:$E$14)</f>
        <v>0</v>
      </c>
      <c r="J28" s="5"/>
    </row>
    <row r="29" spans="1:10" x14ac:dyDescent="0.25">
      <c r="A29" s="27" t="s">
        <v>30</v>
      </c>
      <c r="B29" s="86"/>
      <c r="C29" s="86"/>
      <c r="D29" s="28"/>
      <c r="E29" s="29">
        <f t="shared" si="1"/>
        <v>0</v>
      </c>
      <c r="F29" s="3"/>
      <c r="G29" s="89"/>
      <c r="H29" s="95"/>
      <c r="I29" s="31">
        <f>SUMIF($G$8:$G$14,G29,$E$8:$E$14)</f>
        <v>0</v>
      </c>
      <c r="J29" s="5"/>
    </row>
    <row r="30" spans="1:10" x14ac:dyDescent="0.25">
      <c r="A30" s="27" t="s">
        <v>31</v>
      </c>
      <c r="B30" s="86"/>
      <c r="C30" s="86"/>
      <c r="D30" s="28"/>
      <c r="E30" s="29">
        <f t="shared" si="1"/>
        <v>0</v>
      </c>
      <c r="F30" s="3"/>
      <c r="G30" s="90" t="s">
        <v>32</v>
      </c>
      <c r="H30" s="96"/>
      <c r="I30" s="33">
        <f>SUM(I25:I29)</f>
        <v>506443.07</v>
      </c>
      <c r="J30" s="5"/>
    </row>
    <row r="31" spans="1:10" x14ac:dyDescent="0.25">
      <c r="A31" s="27" t="s">
        <v>19</v>
      </c>
      <c r="B31" s="86"/>
      <c r="C31" s="86"/>
      <c r="D31" s="28"/>
      <c r="E31" s="29">
        <f t="shared" si="1"/>
        <v>474626.38</v>
      </c>
      <c r="F31" s="3"/>
      <c r="G31" s="91"/>
      <c r="H31" s="92"/>
      <c r="I31" s="34"/>
      <c r="J31" s="5"/>
    </row>
    <row r="32" spans="1:10" x14ac:dyDescent="0.25">
      <c r="A32" s="27" t="s">
        <v>33</v>
      </c>
      <c r="B32" s="86"/>
      <c r="C32" s="86"/>
      <c r="D32" s="28"/>
      <c r="E32" s="29">
        <f t="shared" si="1"/>
        <v>0</v>
      </c>
      <c r="F32" s="3"/>
      <c r="G32" s="35" t="s">
        <v>34</v>
      </c>
      <c r="H32" s="36"/>
      <c r="I32" s="37"/>
      <c r="J32" s="2"/>
    </row>
    <row r="33" spans="1:10" x14ac:dyDescent="0.25">
      <c r="A33" s="27"/>
      <c r="B33" s="86"/>
      <c r="C33" s="86"/>
      <c r="D33" s="28"/>
      <c r="E33" s="29">
        <f t="shared" si="1"/>
        <v>0</v>
      </c>
      <c r="F33" s="3"/>
      <c r="G33" s="87" t="s">
        <v>35</v>
      </c>
      <c r="H33" s="93"/>
      <c r="I33" s="30">
        <f>'[1]CEF Novembro 2021 - 900168'!I40</f>
        <v>74182.579999999944</v>
      </c>
      <c r="J33" s="2"/>
    </row>
    <row r="34" spans="1:10" x14ac:dyDescent="0.25">
      <c r="A34" s="27"/>
      <c r="B34" s="86"/>
      <c r="C34" s="86"/>
      <c r="D34" s="28"/>
      <c r="E34" s="29">
        <f t="shared" si="1"/>
        <v>0</v>
      </c>
      <c r="F34" s="3"/>
      <c r="G34" s="27" t="s">
        <v>26</v>
      </c>
      <c r="H34" s="93"/>
      <c r="I34" s="31">
        <f>SUMIF($G$8:$G$14,G34,$D$8:$D$14)</f>
        <v>0</v>
      </c>
      <c r="J34" s="2"/>
    </row>
    <row r="35" spans="1:10" x14ac:dyDescent="0.25">
      <c r="A35" s="27"/>
      <c r="B35" s="86"/>
      <c r="C35" s="86"/>
      <c r="D35" s="28"/>
      <c r="E35" s="29">
        <f t="shared" si="1"/>
        <v>0</v>
      </c>
      <c r="F35" s="3"/>
      <c r="G35" s="89" t="s">
        <v>29</v>
      </c>
      <c r="H35" s="95"/>
      <c r="I35" s="31">
        <f>-SUMIF($G$8:$G$14,G35,$E$8:$E$14)</f>
        <v>-7000</v>
      </c>
      <c r="J35" s="2"/>
    </row>
    <row r="36" spans="1:10" x14ac:dyDescent="0.25">
      <c r="A36" s="27"/>
      <c r="B36" s="86"/>
      <c r="C36" s="86"/>
      <c r="D36" s="28"/>
      <c r="E36" s="29">
        <f t="shared" si="1"/>
        <v>0</v>
      </c>
      <c r="F36" s="3"/>
      <c r="G36" s="87" t="s">
        <v>36</v>
      </c>
      <c r="H36" s="93"/>
      <c r="I36" s="31">
        <v>510.56</v>
      </c>
      <c r="J36" s="2"/>
    </row>
    <row r="37" spans="1:10" x14ac:dyDescent="0.25">
      <c r="A37" s="70"/>
      <c r="B37" s="86"/>
      <c r="C37" s="86"/>
      <c r="D37" s="28"/>
      <c r="E37" s="29">
        <f t="shared" si="1"/>
        <v>0</v>
      </c>
      <c r="F37" s="3"/>
      <c r="G37" s="38"/>
      <c r="H37" s="39"/>
      <c r="I37" s="31"/>
      <c r="J37" s="2"/>
    </row>
    <row r="38" spans="1:10" x14ac:dyDescent="0.25">
      <c r="A38" s="27"/>
      <c r="B38" s="86"/>
      <c r="C38" s="86"/>
      <c r="D38" s="28"/>
      <c r="E38" s="29">
        <f t="shared" si="1"/>
        <v>0</v>
      </c>
      <c r="F38" s="3"/>
      <c r="G38" s="40" t="s">
        <v>37</v>
      </c>
      <c r="H38" s="39"/>
      <c r="I38" s="41">
        <f>SUM(I33:I37)</f>
        <v>67693.139999999941</v>
      </c>
      <c r="J38" s="2"/>
    </row>
    <row r="39" spans="1:10" x14ac:dyDescent="0.25">
      <c r="A39" s="27"/>
      <c r="B39" s="86"/>
      <c r="C39" s="86"/>
      <c r="D39" s="28"/>
      <c r="E39" s="29">
        <f t="shared" si="1"/>
        <v>0</v>
      </c>
      <c r="F39" s="3"/>
      <c r="G39" s="42"/>
      <c r="H39" s="97"/>
      <c r="I39" s="43"/>
      <c r="J39" s="5"/>
    </row>
    <row r="40" spans="1:10" x14ac:dyDescent="0.25">
      <c r="A40" s="27"/>
      <c r="B40" s="86"/>
      <c r="C40" s="86"/>
      <c r="D40" s="28"/>
      <c r="E40" s="29">
        <f t="shared" si="1"/>
        <v>0</v>
      </c>
      <c r="F40" s="3"/>
      <c r="G40" s="35" t="s">
        <v>38</v>
      </c>
      <c r="H40" s="36"/>
      <c r="I40" s="37"/>
      <c r="J40" s="5"/>
    </row>
    <row r="41" spans="1:10" x14ac:dyDescent="0.25">
      <c r="A41" s="27"/>
      <c r="B41" s="86"/>
      <c r="C41" s="86"/>
      <c r="D41" s="28"/>
      <c r="E41" s="29">
        <f t="shared" si="1"/>
        <v>0</v>
      </c>
      <c r="F41" s="3"/>
      <c r="G41" s="87" t="s">
        <v>35</v>
      </c>
      <c r="H41" s="93"/>
      <c r="I41" s="44">
        <f>'[1]CEF Novembro 2021 - 900168'!I47</f>
        <v>0</v>
      </c>
      <c r="J41" s="5"/>
    </row>
    <row r="42" spans="1:10" x14ac:dyDescent="0.25">
      <c r="A42" s="27"/>
      <c r="B42" s="86"/>
      <c r="C42" s="86"/>
      <c r="D42" s="28"/>
      <c r="E42" s="29">
        <f t="shared" si="1"/>
        <v>0</v>
      </c>
      <c r="F42" s="3"/>
      <c r="G42" s="87" t="s">
        <v>39</v>
      </c>
      <c r="H42" s="93"/>
      <c r="I42" s="45">
        <v>500000</v>
      </c>
      <c r="J42" s="5"/>
    </row>
    <row r="43" spans="1:10" x14ac:dyDescent="0.25">
      <c r="A43" s="27"/>
      <c r="B43" s="86"/>
      <c r="C43" s="86"/>
      <c r="D43" s="28"/>
      <c r="E43" s="29">
        <f t="shared" si="1"/>
        <v>0</v>
      </c>
      <c r="F43" s="3"/>
      <c r="G43" s="87" t="s">
        <v>18</v>
      </c>
      <c r="H43" s="93"/>
      <c r="I43" s="31">
        <f>-SUMIF($G$8:$G$14,G43,$E$8:$E$14)</f>
        <v>-499443.07</v>
      </c>
      <c r="J43" s="5"/>
    </row>
    <row r="44" spans="1:10" x14ac:dyDescent="0.25">
      <c r="A44" s="27"/>
      <c r="B44" s="86"/>
      <c r="C44" s="86"/>
      <c r="D44" s="28"/>
      <c r="E44" s="29"/>
      <c r="F44" s="3"/>
      <c r="G44" s="87" t="s">
        <v>229</v>
      </c>
      <c r="H44" s="39"/>
      <c r="I44" s="46">
        <f>-500000-I43</f>
        <v>-556.92999999999302</v>
      </c>
      <c r="J44" s="5"/>
    </row>
    <row r="45" spans="1:10" x14ac:dyDescent="0.25">
      <c r="A45" s="76" t="s">
        <v>32</v>
      </c>
      <c r="B45" s="77"/>
      <c r="C45" s="77"/>
      <c r="D45" s="47"/>
      <c r="E45" s="48">
        <f>SUM(E25:E44)</f>
        <v>508836.92</v>
      </c>
      <c r="F45" s="3"/>
      <c r="G45" s="32" t="s">
        <v>37</v>
      </c>
      <c r="H45" s="39"/>
      <c r="I45" s="41">
        <f>SUM(I41:I44)</f>
        <v>0</v>
      </c>
      <c r="J45" s="5"/>
    </row>
    <row r="46" spans="1:10" x14ac:dyDescent="0.25">
      <c r="F46" s="3"/>
      <c r="G46" s="92"/>
      <c r="H46" s="92"/>
      <c r="I46" s="98"/>
      <c r="J46" s="5"/>
    </row>
    <row r="47" spans="1:10" x14ac:dyDescent="0.25">
      <c r="D47" s="1"/>
      <c r="E47" s="74">
        <f>D15-E45</f>
        <v>0</v>
      </c>
      <c r="J47" s="2"/>
    </row>
  </sheetData>
  <mergeCells count="12">
    <mergeCell ref="G24:I24"/>
    <mergeCell ref="G29:H29"/>
    <mergeCell ref="G35:H35"/>
    <mergeCell ref="A45:C45"/>
    <mergeCell ref="C2:J2"/>
    <mergeCell ref="A4:J4"/>
    <mergeCell ref="A6:F6"/>
    <mergeCell ref="G6:J6"/>
    <mergeCell ref="A15:B15"/>
    <mergeCell ref="C20:J20"/>
    <mergeCell ref="A22:J22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4"/>
  <sheetViews>
    <sheetView tabSelected="1" workbookViewId="0">
      <selection activeCell="C12" sqref="C12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I1" s="49"/>
      <c r="J1" s="2"/>
    </row>
    <row r="2" spans="1:10" ht="25.5" x14ac:dyDescent="0.25">
      <c r="C2" s="78" t="s">
        <v>0</v>
      </c>
      <c r="D2" s="78"/>
      <c r="E2" s="78"/>
      <c r="F2" s="78"/>
      <c r="G2" s="78"/>
      <c r="H2" s="78"/>
      <c r="I2" s="78"/>
      <c r="J2" s="78"/>
    </row>
    <row r="3" spans="1:10" x14ac:dyDescent="0.25">
      <c r="D3" s="1"/>
      <c r="I3" s="49"/>
      <c r="J3" s="2"/>
    </row>
    <row r="4" spans="1:10" ht="18.75" x14ac:dyDescent="0.3">
      <c r="A4" s="79" t="s">
        <v>230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D5" s="1"/>
      <c r="I5" s="49"/>
      <c r="J5" s="2"/>
    </row>
    <row r="6" spans="1:10" x14ac:dyDescent="0.25">
      <c r="A6" s="80" t="s">
        <v>1</v>
      </c>
      <c r="B6" s="80"/>
      <c r="C6" s="80"/>
      <c r="D6" s="80"/>
      <c r="E6" s="80"/>
      <c r="F6" s="80"/>
      <c r="G6" s="80" t="s">
        <v>2</v>
      </c>
      <c r="H6" s="80"/>
      <c r="I6" s="80"/>
      <c r="J6" s="80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0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71"/>
      <c r="B9" s="51"/>
      <c r="C9" s="14" t="s">
        <v>13</v>
      </c>
      <c r="D9" s="15"/>
      <c r="E9" s="15"/>
      <c r="F9" s="16">
        <f>'[1]CEF Novembro 2021 - 901922'!F267</f>
        <v>2938.1000000028871</v>
      </c>
      <c r="G9" s="17"/>
      <c r="H9" s="18"/>
      <c r="I9" s="51"/>
      <c r="J9" s="72"/>
    </row>
    <row r="10" spans="1:10" x14ac:dyDescent="0.25">
      <c r="A10" s="71" t="s">
        <v>231</v>
      </c>
      <c r="B10" s="51">
        <v>608187</v>
      </c>
      <c r="C10" s="14" t="s">
        <v>40</v>
      </c>
      <c r="D10" s="15">
        <v>198.83</v>
      </c>
      <c r="E10" s="15"/>
      <c r="F10" s="16">
        <f t="shared" ref="F10:F73" si="0">F9-D10+E10</f>
        <v>2739.2700000028872</v>
      </c>
      <c r="G10" s="17" t="s">
        <v>48</v>
      </c>
      <c r="H10" s="18" t="s">
        <v>49</v>
      </c>
      <c r="I10" s="51">
        <v>4470</v>
      </c>
      <c r="J10" s="72" t="s">
        <v>232</v>
      </c>
    </row>
    <row r="11" spans="1:10" x14ac:dyDescent="0.25">
      <c r="A11" s="71" t="s">
        <v>231</v>
      </c>
      <c r="B11" s="51">
        <v>606213</v>
      </c>
      <c r="C11" s="14" t="s">
        <v>40</v>
      </c>
      <c r="D11" s="15">
        <v>680</v>
      </c>
      <c r="E11" s="15"/>
      <c r="F11" s="16">
        <f t="shared" si="0"/>
        <v>2059.2700000028872</v>
      </c>
      <c r="G11" s="17" t="s">
        <v>43</v>
      </c>
      <c r="H11" s="18" t="s">
        <v>208</v>
      </c>
      <c r="I11" s="51">
        <v>171118</v>
      </c>
      <c r="J11" s="72" t="s">
        <v>222</v>
      </c>
    </row>
    <row r="12" spans="1:10" x14ac:dyDescent="0.25">
      <c r="A12" s="71" t="s">
        <v>231</v>
      </c>
      <c r="B12" s="51">
        <v>736561</v>
      </c>
      <c r="C12" s="14" t="s">
        <v>44</v>
      </c>
      <c r="D12" s="15"/>
      <c r="E12" s="15">
        <v>55000</v>
      </c>
      <c r="F12" s="16">
        <f t="shared" si="0"/>
        <v>57059.270000002885</v>
      </c>
      <c r="G12" s="17" t="s">
        <v>29</v>
      </c>
      <c r="H12" s="18"/>
      <c r="I12" s="51"/>
      <c r="J12" s="72"/>
    </row>
    <row r="13" spans="1:10" x14ac:dyDescent="0.25">
      <c r="A13" s="71" t="s">
        <v>231</v>
      </c>
      <c r="B13" s="51">
        <v>606869</v>
      </c>
      <c r="C13" s="14" t="s">
        <v>40</v>
      </c>
      <c r="D13" s="15">
        <v>397.66</v>
      </c>
      <c r="E13" s="15"/>
      <c r="F13" s="16">
        <f t="shared" si="0"/>
        <v>56661.610000002882</v>
      </c>
      <c r="G13" s="17" t="s">
        <v>48</v>
      </c>
      <c r="H13" s="18" t="s">
        <v>49</v>
      </c>
      <c r="I13" s="51">
        <v>1093</v>
      </c>
      <c r="J13" s="72" t="s">
        <v>232</v>
      </c>
    </row>
    <row r="14" spans="1:10" x14ac:dyDescent="0.25">
      <c r="A14" s="71" t="s">
        <v>231</v>
      </c>
      <c r="B14" s="51">
        <v>609517</v>
      </c>
      <c r="C14" s="14" t="s">
        <v>40</v>
      </c>
      <c r="D14" s="15">
        <v>51879.72</v>
      </c>
      <c r="E14" s="15"/>
      <c r="F14" s="16">
        <f t="shared" si="0"/>
        <v>4781.8900000028807</v>
      </c>
      <c r="G14" s="17" t="s">
        <v>41</v>
      </c>
      <c r="H14" s="18" t="s">
        <v>42</v>
      </c>
      <c r="I14" s="51">
        <v>33892710</v>
      </c>
      <c r="J14" s="72" t="s">
        <v>233</v>
      </c>
    </row>
    <row r="15" spans="1:10" x14ac:dyDescent="0.25">
      <c r="A15" s="71" t="s">
        <v>231</v>
      </c>
      <c r="B15" s="51">
        <v>139794</v>
      </c>
      <c r="C15" s="14" t="s">
        <v>46</v>
      </c>
      <c r="D15" s="15">
        <v>228.84</v>
      </c>
      <c r="E15" s="15"/>
      <c r="F15" s="16">
        <f t="shared" si="0"/>
        <v>4553.0500000028806</v>
      </c>
      <c r="G15" s="17" t="s">
        <v>200</v>
      </c>
      <c r="H15" s="18" t="s">
        <v>206</v>
      </c>
      <c r="I15" s="51">
        <v>5631</v>
      </c>
      <c r="J15" s="72" t="s">
        <v>234</v>
      </c>
    </row>
    <row r="16" spans="1:10" x14ac:dyDescent="0.25">
      <c r="A16" s="71" t="s">
        <v>224</v>
      </c>
      <c r="B16" s="51">
        <v>369318</v>
      </c>
      <c r="C16" s="14" t="s">
        <v>14</v>
      </c>
      <c r="D16" s="15">
        <v>2036.16</v>
      </c>
      <c r="E16" s="15"/>
      <c r="F16" s="16">
        <f t="shared" si="0"/>
        <v>2516.8900000028807</v>
      </c>
      <c r="G16" s="17" t="s">
        <v>33</v>
      </c>
      <c r="H16" s="18" t="s">
        <v>235</v>
      </c>
      <c r="I16" s="51">
        <v>47509</v>
      </c>
      <c r="J16" s="72" t="s">
        <v>224</v>
      </c>
    </row>
    <row r="17" spans="1:10" x14ac:dyDescent="0.25">
      <c r="A17" s="71" t="s">
        <v>224</v>
      </c>
      <c r="B17" s="51">
        <v>381414</v>
      </c>
      <c r="C17" s="14" t="s">
        <v>40</v>
      </c>
      <c r="D17" s="15">
        <v>1782</v>
      </c>
      <c r="E17" s="15"/>
      <c r="F17" s="16">
        <f t="shared" si="0"/>
        <v>734.8900000028807</v>
      </c>
      <c r="G17" s="17" t="s">
        <v>43</v>
      </c>
      <c r="H17" s="18" t="s">
        <v>236</v>
      </c>
      <c r="I17" s="51">
        <v>6908</v>
      </c>
      <c r="J17" s="72" t="s">
        <v>232</v>
      </c>
    </row>
    <row r="18" spans="1:10" x14ac:dyDescent="0.25">
      <c r="A18" s="71" t="s">
        <v>224</v>
      </c>
      <c r="B18" s="51">
        <v>213493</v>
      </c>
      <c r="C18" s="14" t="s">
        <v>44</v>
      </c>
      <c r="D18" s="15"/>
      <c r="E18" s="15">
        <v>8000</v>
      </c>
      <c r="F18" s="16">
        <f t="shared" si="0"/>
        <v>8734.8900000028807</v>
      </c>
      <c r="G18" s="17" t="s">
        <v>29</v>
      </c>
      <c r="H18" s="18"/>
      <c r="I18" s="51"/>
      <c r="J18" s="72"/>
    </row>
    <row r="19" spans="1:10" x14ac:dyDescent="0.25">
      <c r="A19" s="71" t="s">
        <v>224</v>
      </c>
      <c r="B19" s="51">
        <v>379578</v>
      </c>
      <c r="C19" s="14" t="s">
        <v>40</v>
      </c>
      <c r="D19" s="15">
        <v>1988.32</v>
      </c>
      <c r="E19" s="15"/>
      <c r="F19" s="16">
        <f t="shared" si="0"/>
        <v>6746.570000002881</v>
      </c>
      <c r="G19" s="17" t="s">
        <v>48</v>
      </c>
      <c r="H19" s="18" t="s">
        <v>49</v>
      </c>
      <c r="I19" s="51">
        <v>4482</v>
      </c>
      <c r="J19" s="72" t="s">
        <v>237</v>
      </c>
    </row>
    <row r="20" spans="1:10" x14ac:dyDescent="0.25">
      <c r="A20" s="71" t="s">
        <v>224</v>
      </c>
      <c r="B20" s="51">
        <v>381954</v>
      </c>
      <c r="C20" s="14" t="s">
        <v>40</v>
      </c>
      <c r="D20" s="15">
        <v>572.4</v>
      </c>
      <c r="E20" s="15"/>
      <c r="F20" s="16">
        <f t="shared" si="0"/>
        <v>6174.1700000028814</v>
      </c>
      <c r="G20" s="17" t="s">
        <v>43</v>
      </c>
      <c r="H20" s="18" t="s">
        <v>238</v>
      </c>
      <c r="I20" s="51">
        <v>120639</v>
      </c>
      <c r="J20" s="72" t="s">
        <v>232</v>
      </c>
    </row>
    <row r="21" spans="1:10" x14ac:dyDescent="0.25">
      <c r="A21" s="71" t="s">
        <v>225</v>
      </c>
      <c r="B21" s="51">
        <v>783070</v>
      </c>
      <c r="C21" s="14" t="s">
        <v>40</v>
      </c>
      <c r="D21" s="15">
        <v>568</v>
      </c>
      <c r="E21" s="15"/>
      <c r="F21" s="16">
        <f t="shared" si="0"/>
        <v>5606.1700000028814</v>
      </c>
      <c r="G21" s="17" t="s">
        <v>43</v>
      </c>
      <c r="H21" s="18" t="s">
        <v>50</v>
      </c>
      <c r="I21" s="51">
        <v>99702</v>
      </c>
      <c r="J21" s="72" t="s">
        <v>196</v>
      </c>
    </row>
    <row r="22" spans="1:10" x14ac:dyDescent="0.25">
      <c r="A22" s="71" t="s">
        <v>225</v>
      </c>
      <c r="B22" s="51">
        <v>788036</v>
      </c>
      <c r="C22" s="14" t="s">
        <v>40</v>
      </c>
      <c r="D22" s="15">
        <v>695.91</v>
      </c>
      <c r="E22" s="15"/>
      <c r="F22" s="16">
        <f t="shared" si="0"/>
        <v>4910.2600000028815</v>
      </c>
      <c r="G22" s="17" t="s">
        <v>48</v>
      </c>
      <c r="H22" s="18" t="s">
        <v>49</v>
      </c>
      <c r="I22" s="51">
        <v>4487</v>
      </c>
      <c r="J22" s="72" t="s">
        <v>239</v>
      </c>
    </row>
    <row r="23" spans="1:10" x14ac:dyDescent="0.25">
      <c r="A23" s="71" t="s">
        <v>225</v>
      </c>
      <c r="B23" s="51">
        <v>61444</v>
      </c>
      <c r="C23" s="14" t="s">
        <v>62</v>
      </c>
      <c r="D23" s="15">
        <v>88.6</v>
      </c>
      <c r="E23" s="15"/>
      <c r="F23" s="16">
        <f t="shared" si="0"/>
        <v>4821.6600000028811</v>
      </c>
      <c r="G23" s="17" t="s">
        <v>31</v>
      </c>
      <c r="H23" s="18" t="s">
        <v>63</v>
      </c>
      <c r="I23" s="51" t="s">
        <v>240</v>
      </c>
      <c r="J23" s="72" t="s">
        <v>224</v>
      </c>
    </row>
    <row r="24" spans="1:10" x14ac:dyDescent="0.25">
      <c r="A24" s="71" t="s">
        <v>225</v>
      </c>
      <c r="B24" s="51">
        <v>785037</v>
      </c>
      <c r="C24" s="14" t="s">
        <v>40</v>
      </c>
      <c r="D24" s="15">
        <v>241.56</v>
      </c>
      <c r="E24" s="15"/>
      <c r="F24" s="16">
        <f t="shared" si="0"/>
        <v>4580.1000000028807</v>
      </c>
      <c r="G24" s="17" t="s">
        <v>43</v>
      </c>
      <c r="H24" s="18" t="s">
        <v>57</v>
      </c>
      <c r="I24" s="51">
        <v>3111411</v>
      </c>
      <c r="J24" s="72" t="s">
        <v>214</v>
      </c>
    </row>
    <row r="25" spans="1:10" x14ac:dyDescent="0.25">
      <c r="A25" s="71" t="s">
        <v>225</v>
      </c>
      <c r="B25" s="51">
        <v>779873</v>
      </c>
      <c r="C25" s="14" t="s">
        <v>40</v>
      </c>
      <c r="D25" s="15">
        <v>1751.2</v>
      </c>
      <c r="E25" s="15"/>
      <c r="F25" s="16">
        <f t="shared" si="0"/>
        <v>2828.9000000028809</v>
      </c>
      <c r="G25" s="17" t="s">
        <v>43</v>
      </c>
      <c r="H25" s="18" t="s">
        <v>241</v>
      </c>
      <c r="I25" s="51">
        <v>174186</v>
      </c>
      <c r="J25" s="72" t="s">
        <v>218</v>
      </c>
    </row>
    <row r="26" spans="1:10" x14ac:dyDescent="0.25">
      <c r="A26" s="71" t="s">
        <v>225</v>
      </c>
      <c r="B26" s="51">
        <v>231845</v>
      </c>
      <c r="C26" s="14" t="s">
        <v>44</v>
      </c>
      <c r="D26" s="15"/>
      <c r="E26" s="15">
        <v>5000</v>
      </c>
      <c r="F26" s="16">
        <f t="shared" si="0"/>
        <v>7828.9000000028809</v>
      </c>
      <c r="G26" s="17" t="s">
        <v>29</v>
      </c>
      <c r="H26" s="18"/>
      <c r="I26" s="51"/>
      <c r="J26" s="72"/>
    </row>
    <row r="27" spans="1:10" x14ac:dyDescent="0.25">
      <c r="A27" s="71" t="s">
        <v>225</v>
      </c>
      <c r="B27" s="51">
        <v>785925</v>
      </c>
      <c r="C27" s="14" t="s">
        <v>40</v>
      </c>
      <c r="D27" s="15">
        <v>108.32</v>
      </c>
      <c r="E27" s="15"/>
      <c r="F27" s="16">
        <f t="shared" si="0"/>
        <v>7720.5800000028812</v>
      </c>
      <c r="G27" s="17" t="s">
        <v>43</v>
      </c>
      <c r="H27" s="18" t="s">
        <v>57</v>
      </c>
      <c r="I27" s="51">
        <v>3110770</v>
      </c>
      <c r="J27" s="72" t="s">
        <v>211</v>
      </c>
    </row>
    <row r="28" spans="1:10" x14ac:dyDescent="0.25">
      <c r="A28" s="71" t="s">
        <v>225</v>
      </c>
      <c r="B28" s="51">
        <v>781441</v>
      </c>
      <c r="C28" s="14" t="s">
        <v>40</v>
      </c>
      <c r="D28" s="15">
        <v>644</v>
      </c>
      <c r="E28" s="15"/>
      <c r="F28" s="16">
        <f t="shared" si="0"/>
        <v>7076.5800000028812</v>
      </c>
      <c r="G28" s="17" t="s">
        <v>171</v>
      </c>
      <c r="H28" s="18" t="s">
        <v>242</v>
      </c>
      <c r="I28" s="51">
        <v>17136</v>
      </c>
      <c r="J28" s="72" t="s">
        <v>237</v>
      </c>
    </row>
    <row r="29" spans="1:10" x14ac:dyDescent="0.25">
      <c r="A29" s="71" t="s">
        <v>225</v>
      </c>
      <c r="B29" s="51">
        <v>789712</v>
      </c>
      <c r="C29" s="14" t="s">
        <v>40</v>
      </c>
      <c r="D29" s="15">
        <v>296.38</v>
      </c>
      <c r="E29" s="15"/>
      <c r="F29" s="16">
        <f t="shared" si="0"/>
        <v>6780.2000000028811</v>
      </c>
      <c r="G29" s="17" t="s">
        <v>43</v>
      </c>
      <c r="H29" s="18" t="s">
        <v>213</v>
      </c>
      <c r="I29" s="51">
        <v>552550</v>
      </c>
      <c r="J29" s="72" t="s">
        <v>218</v>
      </c>
    </row>
    <row r="30" spans="1:10" x14ac:dyDescent="0.25">
      <c r="A30" s="71" t="s">
        <v>225</v>
      </c>
      <c r="B30" s="51">
        <v>786950</v>
      </c>
      <c r="C30" s="14" t="s">
        <v>40</v>
      </c>
      <c r="D30" s="15">
        <v>980</v>
      </c>
      <c r="E30" s="15"/>
      <c r="F30" s="16">
        <f t="shared" si="0"/>
        <v>5800.2000000028811</v>
      </c>
      <c r="G30" s="17" t="s">
        <v>47</v>
      </c>
      <c r="H30" s="18" t="s">
        <v>49</v>
      </c>
      <c r="I30" s="51">
        <v>230245</v>
      </c>
      <c r="J30" s="72" t="s">
        <v>243</v>
      </c>
    </row>
    <row r="31" spans="1:10" x14ac:dyDescent="0.25">
      <c r="A31" s="71" t="s">
        <v>225</v>
      </c>
      <c r="B31" s="51">
        <v>788823</v>
      </c>
      <c r="C31" s="14" t="s">
        <v>40</v>
      </c>
      <c r="D31" s="15">
        <v>294.02999999999997</v>
      </c>
      <c r="E31" s="15"/>
      <c r="F31" s="16">
        <f t="shared" si="0"/>
        <v>5506.1700000028814</v>
      </c>
      <c r="G31" s="17" t="s">
        <v>43</v>
      </c>
      <c r="H31" s="18" t="s">
        <v>213</v>
      </c>
      <c r="I31" s="51">
        <v>274708</v>
      </c>
      <c r="J31" s="72" t="s">
        <v>218</v>
      </c>
    </row>
    <row r="32" spans="1:10" x14ac:dyDescent="0.25">
      <c r="A32" s="71" t="s">
        <v>225</v>
      </c>
      <c r="B32" s="51">
        <v>784093</v>
      </c>
      <c r="C32" s="14" t="s">
        <v>40</v>
      </c>
      <c r="D32" s="15">
        <v>1708</v>
      </c>
      <c r="E32" s="15"/>
      <c r="F32" s="16">
        <f t="shared" si="0"/>
        <v>3798.1700000028814</v>
      </c>
      <c r="G32" s="17" t="s">
        <v>43</v>
      </c>
      <c r="H32" s="18" t="s">
        <v>50</v>
      </c>
      <c r="I32" s="51">
        <v>99773</v>
      </c>
      <c r="J32" s="72" t="s">
        <v>196</v>
      </c>
    </row>
    <row r="33" spans="1:10" x14ac:dyDescent="0.25">
      <c r="A33" s="71" t="s">
        <v>244</v>
      </c>
      <c r="B33" s="51">
        <v>375083</v>
      </c>
      <c r="C33" s="14" t="s">
        <v>44</v>
      </c>
      <c r="D33" s="15"/>
      <c r="E33" s="15">
        <v>88000</v>
      </c>
      <c r="F33" s="16">
        <f t="shared" si="0"/>
        <v>91798.17000000288</v>
      </c>
      <c r="G33" s="17" t="s">
        <v>29</v>
      </c>
      <c r="H33" s="18"/>
      <c r="I33" s="51"/>
      <c r="J33" s="72"/>
    </row>
    <row r="34" spans="1:10" x14ac:dyDescent="0.25">
      <c r="A34" s="71" t="s">
        <v>244</v>
      </c>
      <c r="B34" s="51">
        <v>72344</v>
      </c>
      <c r="C34" s="14" t="s">
        <v>199</v>
      </c>
      <c r="D34" s="15">
        <v>891.5</v>
      </c>
      <c r="E34" s="15"/>
      <c r="F34" s="16">
        <f t="shared" si="0"/>
        <v>90906.67000000288</v>
      </c>
      <c r="G34" s="17" t="s">
        <v>98</v>
      </c>
      <c r="H34" s="18" t="s">
        <v>245</v>
      </c>
      <c r="I34" s="51">
        <v>24982</v>
      </c>
      <c r="J34" s="72" t="s">
        <v>232</v>
      </c>
    </row>
    <row r="35" spans="1:10" x14ac:dyDescent="0.25">
      <c r="A35" s="71" t="s">
        <v>244</v>
      </c>
      <c r="B35" s="51">
        <v>569071</v>
      </c>
      <c r="C35" s="14" t="s">
        <v>40</v>
      </c>
      <c r="D35" s="15">
        <v>370.5</v>
      </c>
      <c r="E35" s="15"/>
      <c r="F35" s="16">
        <f t="shared" si="0"/>
        <v>90536.17000000288</v>
      </c>
      <c r="G35" s="17" t="s">
        <v>43</v>
      </c>
      <c r="H35" s="18" t="s">
        <v>192</v>
      </c>
      <c r="I35" s="51">
        <v>1960036</v>
      </c>
      <c r="J35" s="72" t="s">
        <v>210</v>
      </c>
    </row>
    <row r="36" spans="1:10" x14ac:dyDescent="0.25">
      <c r="A36" s="71" t="s">
        <v>244</v>
      </c>
      <c r="B36" s="51">
        <v>587464</v>
      </c>
      <c r="C36" s="14" t="s">
        <v>59</v>
      </c>
      <c r="D36" s="15">
        <v>72749.38</v>
      </c>
      <c r="E36" s="15"/>
      <c r="F36" s="16">
        <f t="shared" si="0"/>
        <v>17786.790000002875</v>
      </c>
      <c r="G36" s="17" t="s">
        <v>30</v>
      </c>
      <c r="H36" s="18" t="s">
        <v>60</v>
      </c>
      <c r="I36" s="51">
        <v>44501</v>
      </c>
      <c r="J36" s="72" t="s">
        <v>225</v>
      </c>
    </row>
    <row r="37" spans="1:10" x14ac:dyDescent="0.25">
      <c r="A37" s="71" t="s">
        <v>244</v>
      </c>
      <c r="B37" s="51">
        <v>569863</v>
      </c>
      <c r="C37" s="14" t="s">
        <v>40</v>
      </c>
      <c r="D37" s="15">
        <v>11139.15</v>
      </c>
      <c r="E37" s="15"/>
      <c r="F37" s="16">
        <f t="shared" si="0"/>
        <v>6647.6400000028752</v>
      </c>
      <c r="G37" s="17" t="s">
        <v>66</v>
      </c>
      <c r="H37" s="18" t="s">
        <v>67</v>
      </c>
      <c r="I37" s="51">
        <v>17736</v>
      </c>
      <c r="J37" s="72" t="s">
        <v>246</v>
      </c>
    </row>
    <row r="38" spans="1:10" x14ac:dyDescent="0.25">
      <c r="A38" s="71" t="s">
        <v>244</v>
      </c>
      <c r="B38" s="51">
        <v>569425</v>
      </c>
      <c r="C38" s="14" t="s">
        <v>40</v>
      </c>
      <c r="D38" s="15">
        <v>352.5</v>
      </c>
      <c r="E38" s="15"/>
      <c r="F38" s="16">
        <f t="shared" si="0"/>
        <v>6295.1400000028752</v>
      </c>
      <c r="G38" s="17" t="s">
        <v>65</v>
      </c>
      <c r="H38" s="18" t="s">
        <v>184</v>
      </c>
      <c r="I38" s="51">
        <v>1439848</v>
      </c>
      <c r="J38" s="72" t="s">
        <v>239</v>
      </c>
    </row>
    <row r="39" spans="1:10" x14ac:dyDescent="0.25">
      <c r="A39" s="71" t="s">
        <v>244</v>
      </c>
      <c r="B39" s="51">
        <v>570326</v>
      </c>
      <c r="C39" s="14" t="s">
        <v>40</v>
      </c>
      <c r="D39" s="15">
        <v>1733.56</v>
      </c>
      <c r="E39" s="15"/>
      <c r="F39" s="16">
        <f t="shared" si="0"/>
        <v>4561.5800000028757</v>
      </c>
      <c r="G39" s="17" t="s">
        <v>48</v>
      </c>
      <c r="H39" s="18" t="s">
        <v>49</v>
      </c>
      <c r="I39" s="51">
        <v>4502</v>
      </c>
      <c r="J39" s="72" t="s">
        <v>246</v>
      </c>
    </row>
    <row r="40" spans="1:10" x14ac:dyDescent="0.25">
      <c r="A40" s="71" t="s">
        <v>244</v>
      </c>
      <c r="B40" s="51">
        <v>570753</v>
      </c>
      <c r="C40" s="14" t="s">
        <v>40</v>
      </c>
      <c r="D40" s="15">
        <v>400</v>
      </c>
      <c r="E40" s="15"/>
      <c r="F40" s="16">
        <f t="shared" si="0"/>
        <v>4161.5800000028757</v>
      </c>
      <c r="G40" s="17" t="s">
        <v>173</v>
      </c>
      <c r="H40" s="18" t="s">
        <v>247</v>
      </c>
      <c r="I40" s="51">
        <v>774</v>
      </c>
      <c r="J40" s="72" t="s">
        <v>234</v>
      </c>
    </row>
    <row r="41" spans="1:10" x14ac:dyDescent="0.25">
      <c r="A41" s="71" t="s">
        <v>248</v>
      </c>
      <c r="B41" s="51">
        <v>270538</v>
      </c>
      <c r="C41" s="14" t="s">
        <v>44</v>
      </c>
      <c r="D41" s="15"/>
      <c r="E41" s="15">
        <v>2000</v>
      </c>
      <c r="F41" s="16">
        <f t="shared" si="0"/>
        <v>6161.5800000028757</v>
      </c>
      <c r="G41" s="17" t="s">
        <v>29</v>
      </c>
      <c r="H41" s="18"/>
      <c r="I41" s="51"/>
      <c r="J41" s="72"/>
    </row>
    <row r="42" spans="1:10" x14ac:dyDescent="0.25">
      <c r="A42" s="71" t="s">
        <v>248</v>
      </c>
      <c r="B42" s="51">
        <v>389651</v>
      </c>
      <c r="C42" s="14" t="s">
        <v>40</v>
      </c>
      <c r="D42" s="15">
        <v>821.25</v>
      </c>
      <c r="E42" s="15"/>
      <c r="F42" s="16">
        <f t="shared" si="0"/>
        <v>5340.3300000028757</v>
      </c>
      <c r="G42" s="17" t="s">
        <v>43</v>
      </c>
      <c r="H42" s="18" t="s">
        <v>140</v>
      </c>
      <c r="I42" s="51">
        <v>1219532</v>
      </c>
      <c r="J42" s="72" t="s">
        <v>218</v>
      </c>
    </row>
    <row r="43" spans="1:10" x14ac:dyDescent="0.25">
      <c r="A43" s="71" t="s">
        <v>248</v>
      </c>
      <c r="B43" s="51">
        <v>390137</v>
      </c>
      <c r="C43" s="14" t="s">
        <v>40</v>
      </c>
      <c r="D43" s="15">
        <v>877.12</v>
      </c>
      <c r="E43" s="15"/>
      <c r="F43" s="16">
        <f t="shared" si="0"/>
        <v>4463.2100000028759</v>
      </c>
      <c r="G43" s="17" t="s">
        <v>65</v>
      </c>
      <c r="H43" s="18" t="s">
        <v>69</v>
      </c>
      <c r="I43" s="51">
        <v>43979</v>
      </c>
      <c r="J43" s="72" t="s">
        <v>249</v>
      </c>
    </row>
    <row r="44" spans="1:10" x14ac:dyDescent="0.25">
      <c r="A44" s="71" t="s">
        <v>248</v>
      </c>
      <c r="B44" s="51">
        <v>391151</v>
      </c>
      <c r="C44" s="14" t="s">
        <v>40</v>
      </c>
      <c r="D44" s="15">
        <v>1738</v>
      </c>
      <c r="E44" s="15"/>
      <c r="F44" s="16">
        <f t="shared" si="0"/>
        <v>2725.2100000028759</v>
      </c>
      <c r="G44" s="17" t="s">
        <v>65</v>
      </c>
      <c r="H44" s="18" t="s">
        <v>250</v>
      </c>
      <c r="I44" s="51">
        <v>146550</v>
      </c>
      <c r="J44" s="72" t="s">
        <v>249</v>
      </c>
    </row>
    <row r="45" spans="1:10" x14ac:dyDescent="0.25">
      <c r="A45" s="71" t="s">
        <v>251</v>
      </c>
      <c r="B45" s="51">
        <v>620173</v>
      </c>
      <c r="C45" s="14" t="s">
        <v>40</v>
      </c>
      <c r="D45" s="15">
        <v>2612.08</v>
      </c>
      <c r="E45" s="15"/>
      <c r="F45" s="16">
        <f t="shared" si="0"/>
        <v>113.13000000287593</v>
      </c>
      <c r="G45" s="17" t="s">
        <v>73</v>
      </c>
      <c r="H45" s="18" t="s">
        <v>252</v>
      </c>
      <c r="I45" s="51">
        <v>2106408</v>
      </c>
      <c r="J45" s="72" t="s">
        <v>244</v>
      </c>
    </row>
    <row r="46" spans="1:10" x14ac:dyDescent="0.25">
      <c r="A46" s="71" t="s">
        <v>251</v>
      </c>
      <c r="B46" s="51">
        <v>300966</v>
      </c>
      <c r="C46" s="14" t="s">
        <v>44</v>
      </c>
      <c r="D46" s="15"/>
      <c r="E46" s="15">
        <v>350000</v>
      </c>
      <c r="F46" s="16">
        <f t="shared" si="0"/>
        <v>350113.13000000286</v>
      </c>
      <c r="G46" s="17" t="s">
        <v>29</v>
      </c>
      <c r="H46" s="18"/>
      <c r="I46" s="51"/>
      <c r="J46" s="72"/>
    </row>
    <row r="47" spans="1:10" x14ac:dyDescent="0.25">
      <c r="A47" s="71" t="s">
        <v>251</v>
      </c>
      <c r="B47" s="51">
        <v>150293</v>
      </c>
      <c r="C47" s="14" t="s">
        <v>46</v>
      </c>
      <c r="D47" s="15">
        <v>2871.94</v>
      </c>
      <c r="E47" s="15"/>
      <c r="F47" s="16">
        <f t="shared" si="0"/>
        <v>347241.19000000285</v>
      </c>
      <c r="G47" s="17" t="s">
        <v>52</v>
      </c>
      <c r="H47" s="18" t="s">
        <v>71</v>
      </c>
      <c r="I47" s="51">
        <v>9</v>
      </c>
      <c r="J47" s="72" t="s">
        <v>225</v>
      </c>
    </row>
    <row r="48" spans="1:10" x14ac:dyDescent="0.25">
      <c r="A48" s="71" t="s">
        <v>251</v>
      </c>
      <c r="B48" s="51">
        <v>149018</v>
      </c>
      <c r="C48" s="14" t="s">
        <v>46</v>
      </c>
      <c r="D48" s="15">
        <v>2433.14</v>
      </c>
      <c r="E48" s="15"/>
      <c r="F48" s="16">
        <f t="shared" si="0"/>
        <v>344808.05000000284</v>
      </c>
      <c r="G48" s="17" t="s">
        <v>52</v>
      </c>
      <c r="H48" s="18" t="s">
        <v>86</v>
      </c>
      <c r="I48" s="51">
        <v>142</v>
      </c>
      <c r="J48" s="72" t="s">
        <v>225</v>
      </c>
    </row>
    <row r="49" spans="1:10" x14ac:dyDescent="0.25">
      <c r="A49" s="71" t="s">
        <v>251</v>
      </c>
      <c r="B49" s="51">
        <v>151891</v>
      </c>
      <c r="C49" s="14" t="s">
        <v>46</v>
      </c>
      <c r="D49" s="15">
        <v>1348.43</v>
      </c>
      <c r="E49" s="15"/>
      <c r="F49" s="16">
        <f t="shared" si="0"/>
        <v>343459.62000000285</v>
      </c>
      <c r="G49" s="17" t="s">
        <v>52</v>
      </c>
      <c r="H49" s="18" t="s">
        <v>253</v>
      </c>
      <c r="I49" s="51">
        <v>11</v>
      </c>
      <c r="J49" s="72" t="s">
        <v>244</v>
      </c>
    </row>
    <row r="50" spans="1:10" x14ac:dyDescent="0.25">
      <c r="A50" s="71" t="s">
        <v>251</v>
      </c>
      <c r="B50" s="51">
        <v>155080</v>
      </c>
      <c r="C50" s="14" t="s">
        <v>46</v>
      </c>
      <c r="D50" s="15">
        <v>4489.1899999999996</v>
      </c>
      <c r="E50" s="15"/>
      <c r="F50" s="16">
        <f t="shared" si="0"/>
        <v>338970.43000000285</v>
      </c>
      <c r="G50" s="17" t="s">
        <v>52</v>
      </c>
      <c r="H50" s="18" t="s">
        <v>212</v>
      </c>
      <c r="I50" s="51">
        <v>4</v>
      </c>
      <c r="J50" s="72" t="s">
        <v>225</v>
      </c>
    </row>
    <row r="51" spans="1:10" x14ac:dyDescent="0.25">
      <c r="A51" s="71" t="s">
        <v>251</v>
      </c>
      <c r="B51" s="51">
        <v>140168</v>
      </c>
      <c r="C51" s="14" t="s">
        <v>46</v>
      </c>
      <c r="D51" s="15">
        <v>47995.76</v>
      </c>
      <c r="E51" s="15"/>
      <c r="F51" s="16">
        <f t="shared" si="0"/>
        <v>290974.67000000284</v>
      </c>
      <c r="G51" s="17" t="s">
        <v>88</v>
      </c>
      <c r="H51" s="18" t="s">
        <v>89</v>
      </c>
      <c r="I51" s="51">
        <v>682</v>
      </c>
      <c r="J51" s="72" t="s">
        <v>224</v>
      </c>
    </row>
    <row r="52" spans="1:10" x14ac:dyDescent="0.25">
      <c r="A52" s="71" t="s">
        <v>251</v>
      </c>
      <c r="B52" s="51">
        <v>152048</v>
      </c>
      <c r="C52" s="14" t="s">
        <v>46</v>
      </c>
      <c r="D52" s="15">
        <v>1708.72</v>
      </c>
      <c r="E52" s="15"/>
      <c r="F52" s="16">
        <f t="shared" si="0"/>
        <v>289265.95000000286</v>
      </c>
      <c r="G52" s="17" t="s">
        <v>52</v>
      </c>
      <c r="H52" s="18" t="s">
        <v>81</v>
      </c>
      <c r="I52" s="51">
        <v>163</v>
      </c>
      <c r="J52" s="72" t="s">
        <v>244</v>
      </c>
    </row>
    <row r="53" spans="1:10" x14ac:dyDescent="0.25">
      <c r="A53" s="71" t="s">
        <v>251</v>
      </c>
      <c r="B53" s="51">
        <v>141520</v>
      </c>
      <c r="C53" s="14" t="s">
        <v>46</v>
      </c>
      <c r="D53" s="15">
        <v>16988.43</v>
      </c>
      <c r="E53" s="15"/>
      <c r="F53" s="16">
        <f t="shared" si="0"/>
        <v>272277.52000000287</v>
      </c>
      <c r="G53" s="17" t="s">
        <v>52</v>
      </c>
      <c r="H53" s="18" t="s">
        <v>197</v>
      </c>
      <c r="I53" s="51">
        <v>7</v>
      </c>
      <c r="J53" s="72" t="s">
        <v>244</v>
      </c>
    </row>
    <row r="54" spans="1:10" x14ac:dyDescent="0.25">
      <c r="A54" s="71" t="s">
        <v>251</v>
      </c>
      <c r="B54" s="51">
        <v>150464</v>
      </c>
      <c r="C54" s="14" t="s">
        <v>46</v>
      </c>
      <c r="D54" s="15">
        <v>6287.95</v>
      </c>
      <c r="E54" s="15"/>
      <c r="F54" s="16">
        <f t="shared" si="0"/>
        <v>265989.57000000286</v>
      </c>
      <c r="G54" s="17" t="s">
        <v>52</v>
      </c>
      <c r="H54" s="18" t="s">
        <v>85</v>
      </c>
      <c r="I54" s="51">
        <v>1528</v>
      </c>
      <c r="J54" s="72" t="s">
        <v>244</v>
      </c>
    </row>
    <row r="55" spans="1:10" x14ac:dyDescent="0.25">
      <c r="A55" s="71" t="s">
        <v>251</v>
      </c>
      <c r="B55" s="51">
        <v>140389</v>
      </c>
      <c r="C55" s="14" t="s">
        <v>46</v>
      </c>
      <c r="D55" s="15">
        <v>37540</v>
      </c>
      <c r="E55" s="15"/>
      <c r="F55" s="16">
        <f t="shared" si="0"/>
        <v>228449.57000000286</v>
      </c>
      <c r="G55" s="17" t="s">
        <v>75</v>
      </c>
      <c r="H55" s="18" t="s">
        <v>76</v>
      </c>
      <c r="I55" s="51">
        <v>39400</v>
      </c>
      <c r="J55" s="72" t="s">
        <v>225</v>
      </c>
    </row>
    <row r="56" spans="1:10" x14ac:dyDescent="0.25">
      <c r="A56" s="71" t="s">
        <v>251</v>
      </c>
      <c r="B56" s="51">
        <v>144255</v>
      </c>
      <c r="C56" s="14" t="s">
        <v>46</v>
      </c>
      <c r="D56" s="15">
        <v>6194.1</v>
      </c>
      <c r="E56" s="15"/>
      <c r="F56" s="16">
        <f t="shared" si="0"/>
        <v>222255.47000000285</v>
      </c>
      <c r="G56" s="17" t="s">
        <v>52</v>
      </c>
      <c r="H56" s="18" t="s">
        <v>114</v>
      </c>
      <c r="I56" s="51">
        <v>458</v>
      </c>
      <c r="J56" s="72" t="s">
        <v>244</v>
      </c>
    </row>
    <row r="57" spans="1:10" x14ac:dyDescent="0.25">
      <c r="A57" s="71" t="s">
        <v>251</v>
      </c>
      <c r="B57" s="51">
        <v>141112</v>
      </c>
      <c r="C57" s="14" t="s">
        <v>46</v>
      </c>
      <c r="D57" s="15">
        <v>9670.93</v>
      </c>
      <c r="E57" s="15"/>
      <c r="F57" s="16">
        <f t="shared" si="0"/>
        <v>212584.54000000286</v>
      </c>
      <c r="G57" s="17" t="s">
        <v>52</v>
      </c>
      <c r="H57" s="18" t="s">
        <v>104</v>
      </c>
      <c r="I57" s="51">
        <v>41</v>
      </c>
      <c r="J57" s="72" t="s">
        <v>244</v>
      </c>
    </row>
    <row r="58" spans="1:10" x14ac:dyDescent="0.25">
      <c r="A58" s="71" t="s">
        <v>251</v>
      </c>
      <c r="B58" s="51">
        <v>155767</v>
      </c>
      <c r="C58" s="14" t="s">
        <v>46</v>
      </c>
      <c r="D58" s="15">
        <v>2522.86</v>
      </c>
      <c r="E58" s="15"/>
      <c r="F58" s="16">
        <f t="shared" si="0"/>
        <v>210061.68000000287</v>
      </c>
      <c r="G58" s="17" t="s">
        <v>52</v>
      </c>
      <c r="H58" s="18" t="s">
        <v>195</v>
      </c>
      <c r="I58" s="51">
        <v>23</v>
      </c>
      <c r="J58" s="72" t="s">
        <v>225</v>
      </c>
    </row>
    <row r="59" spans="1:10" x14ac:dyDescent="0.25">
      <c r="A59" s="71" t="s">
        <v>251</v>
      </c>
      <c r="B59" s="51">
        <v>142932</v>
      </c>
      <c r="C59" s="14" t="s">
        <v>46</v>
      </c>
      <c r="D59" s="15">
        <v>13268.64</v>
      </c>
      <c r="E59" s="15"/>
      <c r="F59" s="16">
        <f t="shared" si="0"/>
        <v>196793.04000000289</v>
      </c>
      <c r="G59" s="17" t="s">
        <v>52</v>
      </c>
      <c r="H59" s="18" t="s">
        <v>95</v>
      </c>
      <c r="I59" s="51">
        <v>31</v>
      </c>
      <c r="J59" s="72" t="s">
        <v>225</v>
      </c>
    </row>
    <row r="60" spans="1:10" x14ac:dyDescent="0.25">
      <c r="A60" s="71" t="s">
        <v>251</v>
      </c>
      <c r="B60" s="51">
        <v>145208</v>
      </c>
      <c r="C60" s="14" t="s">
        <v>46</v>
      </c>
      <c r="D60" s="15">
        <v>2486.0300000000002</v>
      </c>
      <c r="E60" s="15"/>
      <c r="F60" s="16">
        <f t="shared" si="0"/>
        <v>194307.01000000289</v>
      </c>
      <c r="G60" s="17" t="s">
        <v>52</v>
      </c>
      <c r="H60" s="18" t="s">
        <v>101</v>
      </c>
      <c r="I60" s="51">
        <v>66</v>
      </c>
      <c r="J60" s="72" t="s">
        <v>244</v>
      </c>
    </row>
    <row r="61" spans="1:10" x14ac:dyDescent="0.25">
      <c r="A61" s="71" t="s">
        <v>251</v>
      </c>
      <c r="B61" s="51">
        <v>148655</v>
      </c>
      <c r="C61" s="14" t="s">
        <v>46</v>
      </c>
      <c r="D61" s="15">
        <v>7584.82</v>
      </c>
      <c r="E61" s="15"/>
      <c r="F61" s="16">
        <f t="shared" si="0"/>
        <v>186722.19000000288</v>
      </c>
      <c r="G61" s="17" t="s">
        <v>52</v>
      </c>
      <c r="H61" s="18" t="s">
        <v>111</v>
      </c>
      <c r="I61" s="51">
        <v>131</v>
      </c>
      <c r="J61" s="72" t="s">
        <v>225</v>
      </c>
    </row>
    <row r="62" spans="1:10" x14ac:dyDescent="0.25">
      <c r="A62" s="71" t="s">
        <v>251</v>
      </c>
      <c r="B62" s="51">
        <v>142349</v>
      </c>
      <c r="C62" s="14" t="s">
        <v>46</v>
      </c>
      <c r="D62" s="15">
        <v>21974.47</v>
      </c>
      <c r="E62" s="15"/>
      <c r="F62" s="16">
        <f t="shared" si="0"/>
        <v>164747.72000000288</v>
      </c>
      <c r="G62" s="17" t="s">
        <v>52</v>
      </c>
      <c r="H62" s="18" t="s">
        <v>106</v>
      </c>
      <c r="I62" s="51">
        <v>25</v>
      </c>
      <c r="J62" s="72" t="s">
        <v>244</v>
      </c>
    </row>
    <row r="63" spans="1:10" x14ac:dyDescent="0.25">
      <c r="A63" s="71" t="s">
        <v>251</v>
      </c>
      <c r="B63" s="51">
        <v>142704</v>
      </c>
      <c r="C63" s="14" t="s">
        <v>46</v>
      </c>
      <c r="D63" s="15">
        <v>1412.37</v>
      </c>
      <c r="E63" s="15"/>
      <c r="F63" s="16">
        <f t="shared" si="0"/>
        <v>163335.35000000289</v>
      </c>
      <c r="G63" s="17" t="s">
        <v>52</v>
      </c>
      <c r="H63" s="18" t="s">
        <v>96</v>
      </c>
      <c r="I63" s="51">
        <v>466</v>
      </c>
      <c r="J63" s="72" t="s">
        <v>225</v>
      </c>
    </row>
    <row r="64" spans="1:10" x14ac:dyDescent="0.25">
      <c r="A64" s="71" t="s">
        <v>251</v>
      </c>
      <c r="B64" s="51">
        <v>151198</v>
      </c>
      <c r="C64" s="14" t="s">
        <v>46</v>
      </c>
      <c r="D64" s="15">
        <v>3403.53</v>
      </c>
      <c r="E64" s="15"/>
      <c r="F64" s="16">
        <f t="shared" si="0"/>
        <v>159931.82000000289</v>
      </c>
      <c r="G64" s="17" t="s">
        <v>52</v>
      </c>
      <c r="H64" s="18" t="s">
        <v>254</v>
      </c>
      <c r="I64" s="51">
        <v>9</v>
      </c>
      <c r="J64" s="72" t="s">
        <v>225</v>
      </c>
    </row>
    <row r="65" spans="1:10" x14ac:dyDescent="0.25">
      <c r="A65" s="71" t="s">
        <v>251</v>
      </c>
      <c r="B65" s="51">
        <v>150731</v>
      </c>
      <c r="C65" s="14" t="s">
        <v>46</v>
      </c>
      <c r="D65" s="15">
        <v>4808.9399999999996</v>
      </c>
      <c r="E65" s="15"/>
      <c r="F65" s="16">
        <f t="shared" si="0"/>
        <v>155122.88000000289</v>
      </c>
      <c r="G65" s="17" t="s">
        <v>52</v>
      </c>
      <c r="H65" s="18" t="s">
        <v>188</v>
      </c>
      <c r="I65" s="51">
        <v>17</v>
      </c>
      <c r="J65" s="72" t="s">
        <v>244</v>
      </c>
    </row>
    <row r="66" spans="1:10" x14ac:dyDescent="0.25">
      <c r="A66" s="71" t="s">
        <v>251</v>
      </c>
      <c r="B66" s="51">
        <v>155270</v>
      </c>
      <c r="C66" s="14" t="s">
        <v>46</v>
      </c>
      <c r="D66" s="15">
        <v>4086.69</v>
      </c>
      <c r="E66" s="15"/>
      <c r="F66" s="16">
        <f t="shared" si="0"/>
        <v>151036.19000000288</v>
      </c>
      <c r="G66" s="17" t="s">
        <v>52</v>
      </c>
      <c r="H66" s="18" t="s">
        <v>195</v>
      </c>
      <c r="I66" s="51">
        <v>22</v>
      </c>
      <c r="J66" s="72" t="s">
        <v>225</v>
      </c>
    </row>
    <row r="67" spans="1:10" x14ac:dyDescent="0.25">
      <c r="A67" s="71" t="s">
        <v>251</v>
      </c>
      <c r="B67" s="51">
        <v>148054</v>
      </c>
      <c r="C67" s="14" t="s">
        <v>46</v>
      </c>
      <c r="D67" s="15">
        <v>5248.25</v>
      </c>
      <c r="E67" s="15"/>
      <c r="F67" s="16">
        <f t="shared" si="0"/>
        <v>145787.94000000288</v>
      </c>
      <c r="G67" s="17" t="s">
        <v>52</v>
      </c>
      <c r="H67" s="18" t="s">
        <v>136</v>
      </c>
      <c r="I67" s="51">
        <v>19</v>
      </c>
      <c r="J67" s="72" t="s">
        <v>225</v>
      </c>
    </row>
    <row r="68" spans="1:10" x14ac:dyDescent="0.25">
      <c r="A68" s="71" t="s">
        <v>251</v>
      </c>
      <c r="B68" s="51">
        <v>144071</v>
      </c>
      <c r="C68" s="14" t="s">
        <v>46</v>
      </c>
      <c r="D68" s="15">
        <v>1603.28</v>
      </c>
      <c r="E68" s="15"/>
      <c r="F68" s="16">
        <f t="shared" si="0"/>
        <v>144184.66000000288</v>
      </c>
      <c r="G68" s="17" t="s">
        <v>52</v>
      </c>
      <c r="H68" s="18" t="s">
        <v>255</v>
      </c>
      <c r="I68" s="51">
        <v>17</v>
      </c>
      <c r="J68" s="72" t="s">
        <v>225</v>
      </c>
    </row>
    <row r="69" spans="1:10" x14ac:dyDescent="0.25">
      <c r="A69" s="71" t="s">
        <v>251</v>
      </c>
      <c r="B69" s="51">
        <v>101347</v>
      </c>
      <c r="C69" s="14" t="s">
        <v>62</v>
      </c>
      <c r="D69" s="15">
        <v>5322.28</v>
      </c>
      <c r="E69" s="15"/>
      <c r="F69" s="16">
        <f t="shared" si="0"/>
        <v>138862.38000000289</v>
      </c>
      <c r="G69" s="17" t="s">
        <v>52</v>
      </c>
      <c r="H69" s="18" t="s">
        <v>112</v>
      </c>
      <c r="I69" s="51">
        <v>57</v>
      </c>
      <c r="J69" s="72" t="s">
        <v>225</v>
      </c>
    </row>
    <row r="70" spans="1:10" x14ac:dyDescent="0.25">
      <c r="A70" s="71" t="s">
        <v>251</v>
      </c>
      <c r="B70" s="51">
        <v>143909</v>
      </c>
      <c r="C70" s="14" t="s">
        <v>46</v>
      </c>
      <c r="D70" s="15">
        <v>4550.6499999999996</v>
      </c>
      <c r="E70" s="15"/>
      <c r="F70" s="16">
        <f t="shared" si="0"/>
        <v>134311.73000000289</v>
      </c>
      <c r="G70" s="17" t="s">
        <v>52</v>
      </c>
      <c r="H70" s="18" t="s">
        <v>256</v>
      </c>
      <c r="I70" s="51">
        <v>108</v>
      </c>
      <c r="J70" s="72" t="s">
        <v>244</v>
      </c>
    </row>
    <row r="71" spans="1:10" x14ac:dyDescent="0.25">
      <c r="A71" s="71" t="s">
        <v>251</v>
      </c>
      <c r="B71" s="51">
        <v>147910</v>
      </c>
      <c r="C71" s="14" t="s">
        <v>46</v>
      </c>
      <c r="D71" s="15">
        <v>4655.57</v>
      </c>
      <c r="E71" s="15"/>
      <c r="F71" s="16">
        <f t="shared" si="0"/>
        <v>129656.16000000288</v>
      </c>
      <c r="G71" s="17" t="s">
        <v>52</v>
      </c>
      <c r="H71" s="18" t="s">
        <v>94</v>
      </c>
      <c r="I71" s="51">
        <v>23</v>
      </c>
      <c r="J71" s="72" t="s">
        <v>225</v>
      </c>
    </row>
    <row r="72" spans="1:10" x14ac:dyDescent="0.25">
      <c r="A72" s="71" t="s">
        <v>251</v>
      </c>
      <c r="B72" s="51">
        <v>151355</v>
      </c>
      <c r="C72" s="14" t="s">
        <v>46</v>
      </c>
      <c r="D72" s="15">
        <v>12009.14</v>
      </c>
      <c r="E72" s="15"/>
      <c r="F72" s="16">
        <f t="shared" si="0"/>
        <v>117647.02000000289</v>
      </c>
      <c r="G72" s="17" t="s">
        <v>52</v>
      </c>
      <c r="H72" s="18" t="s">
        <v>87</v>
      </c>
      <c r="I72" s="51">
        <v>438</v>
      </c>
      <c r="J72" s="72" t="s">
        <v>225</v>
      </c>
    </row>
    <row r="73" spans="1:10" x14ac:dyDescent="0.25">
      <c r="A73" s="71" t="s">
        <v>251</v>
      </c>
      <c r="B73" s="51">
        <v>144467</v>
      </c>
      <c r="C73" s="14" t="s">
        <v>46</v>
      </c>
      <c r="D73" s="15">
        <v>5077.47</v>
      </c>
      <c r="E73" s="15"/>
      <c r="F73" s="16">
        <f t="shared" si="0"/>
        <v>112569.55000000288</v>
      </c>
      <c r="G73" s="17" t="s">
        <v>52</v>
      </c>
      <c r="H73" s="18" t="s">
        <v>146</v>
      </c>
      <c r="I73" s="51">
        <v>125</v>
      </c>
      <c r="J73" s="72" t="s">
        <v>244</v>
      </c>
    </row>
    <row r="74" spans="1:10" x14ac:dyDescent="0.25">
      <c r="A74" s="71" t="s">
        <v>251</v>
      </c>
      <c r="B74" s="51">
        <v>144648</v>
      </c>
      <c r="C74" s="14" t="s">
        <v>46</v>
      </c>
      <c r="D74" s="15">
        <v>3280.44</v>
      </c>
      <c r="E74" s="15"/>
      <c r="F74" s="16">
        <f t="shared" ref="F74:F137" si="1">F73-D74+E74</f>
        <v>109289.11000000288</v>
      </c>
      <c r="G74" s="17" t="s">
        <v>52</v>
      </c>
      <c r="H74" s="18" t="s">
        <v>191</v>
      </c>
      <c r="I74" s="51">
        <v>22</v>
      </c>
      <c r="J74" s="72" t="s">
        <v>244</v>
      </c>
    </row>
    <row r="75" spans="1:10" x14ac:dyDescent="0.25">
      <c r="A75" s="71" t="s">
        <v>251</v>
      </c>
      <c r="B75" s="51">
        <v>148265</v>
      </c>
      <c r="C75" s="14" t="s">
        <v>46</v>
      </c>
      <c r="D75" s="15">
        <v>1115.17</v>
      </c>
      <c r="E75" s="15"/>
      <c r="F75" s="16">
        <f t="shared" si="1"/>
        <v>108173.94000000288</v>
      </c>
      <c r="G75" s="17" t="s">
        <v>52</v>
      </c>
      <c r="H75" s="18" t="s">
        <v>257</v>
      </c>
      <c r="I75" s="51">
        <v>43</v>
      </c>
      <c r="J75" s="72" t="s">
        <v>225</v>
      </c>
    </row>
    <row r="76" spans="1:10" x14ac:dyDescent="0.25">
      <c r="A76" s="71" t="s">
        <v>251</v>
      </c>
      <c r="B76" s="51">
        <v>151646</v>
      </c>
      <c r="C76" s="14" t="s">
        <v>46</v>
      </c>
      <c r="D76" s="15">
        <v>1995.31</v>
      </c>
      <c r="E76" s="15"/>
      <c r="F76" s="16">
        <f t="shared" si="1"/>
        <v>106178.63000000289</v>
      </c>
      <c r="G76" s="17" t="s">
        <v>52</v>
      </c>
      <c r="H76" s="18" t="s">
        <v>180</v>
      </c>
      <c r="I76" s="51">
        <v>32</v>
      </c>
      <c r="J76" s="72" t="s">
        <v>225</v>
      </c>
    </row>
    <row r="77" spans="1:10" x14ac:dyDescent="0.25">
      <c r="A77" s="71" t="s">
        <v>251</v>
      </c>
      <c r="B77" s="51">
        <v>140862</v>
      </c>
      <c r="C77" s="14" t="s">
        <v>46</v>
      </c>
      <c r="D77" s="15">
        <v>6233.19</v>
      </c>
      <c r="E77" s="15"/>
      <c r="F77" s="16">
        <f t="shared" si="1"/>
        <v>99945.440000002884</v>
      </c>
      <c r="G77" s="17" t="s">
        <v>52</v>
      </c>
      <c r="H77" s="18" t="s">
        <v>84</v>
      </c>
      <c r="I77" s="51">
        <v>144</v>
      </c>
      <c r="J77" s="72" t="s">
        <v>244</v>
      </c>
    </row>
    <row r="78" spans="1:10" x14ac:dyDescent="0.25">
      <c r="A78" s="71" t="s">
        <v>251</v>
      </c>
      <c r="B78" s="51">
        <v>154365</v>
      </c>
      <c r="C78" s="14" t="s">
        <v>46</v>
      </c>
      <c r="D78" s="15">
        <v>6925.18</v>
      </c>
      <c r="E78" s="15"/>
      <c r="F78" s="16">
        <f t="shared" si="1"/>
        <v>93020.260000002891</v>
      </c>
      <c r="G78" s="17" t="s">
        <v>52</v>
      </c>
      <c r="H78" s="18" t="s">
        <v>189</v>
      </c>
      <c r="I78" s="51">
        <v>28</v>
      </c>
      <c r="J78" s="72" t="s">
        <v>225</v>
      </c>
    </row>
    <row r="79" spans="1:10" x14ac:dyDescent="0.25">
      <c r="A79" s="71" t="s">
        <v>251</v>
      </c>
      <c r="B79" s="51">
        <v>152347</v>
      </c>
      <c r="C79" s="14" t="s">
        <v>46</v>
      </c>
      <c r="D79" s="15">
        <v>5505.14</v>
      </c>
      <c r="E79" s="15"/>
      <c r="F79" s="16">
        <f t="shared" si="1"/>
        <v>87515.120000002891</v>
      </c>
      <c r="G79" s="17" t="s">
        <v>52</v>
      </c>
      <c r="H79" s="18" t="s">
        <v>107</v>
      </c>
      <c r="I79" s="51">
        <v>15</v>
      </c>
      <c r="J79" s="72" t="s">
        <v>244</v>
      </c>
    </row>
    <row r="80" spans="1:10" x14ac:dyDescent="0.25">
      <c r="A80" s="71" t="s">
        <v>251</v>
      </c>
      <c r="B80" s="51">
        <v>156084</v>
      </c>
      <c r="C80" s="14" t="s">
        <v>46</v>
      </c>
      <c r="D80" s="15">
        <v>13513.69</v>
      </c>
      <c r="E80" s="15"/>
      <c r="F80" s="16">
        <f t="shared" si="1"/>
        <v>74001.430000002889</v>
      </c>
      <c r="G80" s="17" t="s">
        <v>52</v>
      </c>
      <c r="H80" s="18" t="s">
        <v>258</v>
      </c>
      <c r="I80" s="51">
        <v>5</v>
      </c>
      <c r="J80" s="72" t="s">
        <v>244</v>
      </c>
    </row>
    <row r="81" spans="1:10" x14ac:dyDescent="0.25">
      <c r="A81" s="71" t="s">
        <v>251</v>
      </c>
      <c r="B81" s="51">
        <v>149901</v>
      </c>
      <c r="C81" s="14" t="s">
        <v>46</v>
      </c>
      <c r="D81" s="15">
        <v>2565.81</v>
      </c>
      <c r="E81" s="15"/>
      <c r="F81" s="16">
        <f t="shared" si="1"/>
        <v>71435.620000002891</v>
      </c>
      <c r="G81" s="17" t="s">
        <v>52</v>
      </c>
      <c r="H81" s="18" t="s">
        <v>83</v>
      </c>
      <c r="I81" s="51">
        <v>12</v>
      </c>
      <c r="J81" s="72" t="s">
        <v>225</v>
      </c>
    </row>
    <row r="82" spans="1:10" x14ac:dyDescent="0.25">
      <c r="A82" s="71" t="s">
        <v>251</v>
      </c>
      <c r="B82" s="51">
        <v>142106</v>
      </c>
      <c r="C82" s="14" t="s">
        <v>46</v>
      </c>
      <c r="D82" s="15">
        <v>525.94000000000005</v>
      </c>
      <c r="E82" s="15"/>
      <c r="F82" s="16">
        <f t="shared" si="1"/>
        <v>70909.680000002889</v>
      </c>
      <c r="G82" s="17" t="s">
        <v>52</v>
      </c>
      <c r="H82" s="18" t="s">
        <v>100</v>
      </c>
      <c r="I82" s="51">
        <v>34</v>
      </c>
      <c r="J82" s="72" t="s">
        <v>244</v>
      </c>
    </row>
    <row r="83" spans="1:10" x14ac:dyDescent="0.25">
      <c r="A83" s="71" t="s">
        <v>251</v>
      </c>
      <c r="B83" s="51">
        <v>141931</v>
      </c>
      <c r="C83" s="14" t="s">
        <v>46</v>
      </c>
      <c r="D83" s="15">
        <v>9041.1299999999992</v>
      </c>
      <c r="E83" s="15"/>
      <c r="F83" s="16">
        <f t="shared" si="1"/>
        <v>61868.550000002891</v>
      </c>
      <c r="G83" s="17" t="s">
        <v>52</v>
      </c>
      <c r="H83" s="18" t="s">
        <v>99</v>
      </c>
      <c r="I83" s="51">
        <v>28</v>
      </c>
      <c r="J83" s="72" t="s">
        <v>244</v>
      </c>
    </row>
    <row r="84" spans="1:10" x14ac:dyDescent="0.25">
      <c r="A84" s="71" t="s">
        <v>251</v>
      </c>
      <c r="B84" s="51">
        <v>145400</v>
      </c>
      <c r="C84" s="14" t="s">
        <v>46</v>
      </c>
      <c r="D84" s="15">
        <v>2428.42</v>
      </c>
      <c r="E84" s="15"/>
      <c r="F84" s="16">
        <f t="shared" si="1"/>
        <v>59440.130000002893</v>
      </c>
      <c r="G84" s="17" t="s">
        <v>52</v>
      </c>
      <c r="H84" s="18" t="s">
        <v>259</v>
      </c>
      <c r="I84" s="51">
        <v>29</v>
      </c>
      <c r="J84" s="72" t="s">
        <v>244</v>
      </c>
    </row>
    <row r="85" spans="1:10" x14ac:dyDescent="0.25">
      <c r="A85" s="71" t="s">
        <v>251</v>
      </c>
      <c r="B85" s="51">
        <v>151503</v>
      </c>
      <c r="C85" s="14" t="s">
        <v>46</v>
      </c>
      <c r="D85" s="15">
        <v>6496.86</v>
      </c>
      <c r="E85" s="15"/>
      <c r="F85" s="16">
        <f t="shared" si="1"/>
        <v>52943.270000002893</v>
      </c>
      <c r="G85" s="17" t="s">
        <v>52</v>
      </c>
      <c r="H85" s="18" t="s">
        <v>198</v>
      </c>
      <c r="I85" s="51">
        <v>18</v>
      </c>
      <c r="J85" s="72" t="s">
        <v>225</v>
      </c>
    </row>
    <row r="86" spans="1:10" x14ac:dyDescent="0.25">
      <c r="A86" s="71" t="s">
        <v>251</v>
      </c>
      <c r="B86" s="51">
        <v>144860</v>
      </c>
      <c r="C86" s="14" t="s">
        <v>46</v>
      </c>
      <c r="D86" s="15">
        <v>5383.12</v>
      </c>
      <c r="E86" s="15"/>
      <c r="F86" s="16">
        <f t="shared" si="1"/>
        <v>47560.15000000289</v>
      </c>
      <c r="G86" s="17" t="s">
        <v>52</v>
      </c>
      <c r="H86" s="18" t="s">
        <v>102</v>
      </c>
      <c r="I86" s="51">
        <v>34</v>
      </c>
      <c r="J86" s="72" t="s">
        <v>244</v>
      </c>
    </row>
    <row r="87" spans="1:10" x14ac:dyDescent="0.25">
      <c r="A87" s="71" t="s">
        <v>251</v>
      </c>
      <c r="B87" s="51">
        <v>147701</v>
      </c>
      <c r="C87" s="14" t="s">
        <v>46</v>
      </c>
      <c r="D87" s="15">
        <v>1892.72</v>
      </c>
      <c r="E87" s="15"/>
      <c r="F87" s="16">
        <f t="shared" si="1"/>
        <v>45667.430000002889</v>
      </c>
      <c r="G87" s="17" t="s">
        <v>52</v>
      </c>
      <c r="H87" s="18" t="s">
        <v>260</v>
      </c>
      <c r="I87" s="51">
        <v>180</v>
      </c>
      <c r="J87" s="72" t="s">
        <v>225</v>
      </c>
    </row>
    <row r="88" spans="1:10" x14ac:dyDescent="0.25">
      <c r="A88" s="71" t="s">
        <v>251</v>
      </c>
      <c r="B88" s="51">
        <v>148803</v>
      </c>
      <c r="C88" s="14" t="s">
        <v>46</v>
      </c>
      <c r="D88" s="15">
        <v>3072.79</v>
      </c>
      <c r="E88" s="15"/>
      <c r="F88" s="16">
        <f t="shared" si="1"/>
        <v>42594.640000002888</v>
      </c>
      <c r="G88" s="17" t="s">
        <v>52</v>
      </c>
      <c r="H88" s="18" t="s">
        <v>82</v>
      </c>
      <c r="I88" s="51">
        <v>39</v>
      </c>
      <c r="J88" s="72" t="s">
        <v>244</v>
      </c>
    </row>
    <row r="89" spans="1:10" x14ac:dyDescent="0.25">
      <c r="A89" s="71" t="s">
        <v>251</v>
      </c>
      <c r="B89" s="51">
        <v>152193</v>
      </c>
      <c r="C89" s="14" t="s">
        <v>46</v>
      </c>
      <c r="D89" s="15">
        <v>3591.76</v>
      </c>
      <c r="E89" s="15"/>
      <c r="F89" s="16">
        <f t="shared" si="1"/>
        <v>39002.880000002886</v>
      </c>
      <c r="G89" s="17" t="s">
        <v>52</v>
      </c>
      <c r="H89" s="18" t="s">
        <v>105</v>
      </c>
      <c r="I89" s="51">
        <v>28</v>
      </c>
      <c r="J89" s="72" t="s">
        <v>244</v>
      </c>
    </row>
    <row r="90" spans="1:10" x14ac:dyDescent="0.25">
      <c r="A90" s="71" t="s">
        <v>251</v>
      </c>
      <c r="B90" s="51">
        <v>141700</v>
      </c>
      <c r="C90" s="14" t="s">
        <v>46</v>
      </c>
      <c r="D90" s="15">
        <v>8689.86</v>
      </c>
      <c r="E90" s="15"/>
      <c r="F90" s="16">
        <f t="shared" si="1"/>
        <v>30313.020000002885</v>
      </c>
      <c r="G90" s="17" t="s">
        <v>52</v>
      </c>
      <c r="H90" s="18" t="s">
        <v>103</v>
      </c>
      <c r="I90" s="51">
        <v>19</v>
      </c>
      <c r="J90" s="72" t="s">
        <v>244</v>
      </c>
    </row>
    <row r="91" spans="1:10" x14ac:dyDescent="0.25">
      <c r="A91" s="71" t="s">
        <v>251</v>
      </c>
      <c r="B91" s="51">
        <v>101347</v>
      </c>
      <c r="C91" s="14" t="s">
        <v>62</v>
      </c>
      <c r="D91" s="15">
        <v>909.47</v>
      </c>
      <c r="E91" s="15"/>
      <c r="F91" s="16">
        <f t="shared" si="1"/>
        <v>29403.550000002884</v>
      </c>
      <c r="G91" s="17" t="s">
        <v>52</v>
      </c>
      <c r="H91" s="18" t="s">
        <v>261</v>
      </c>
      <c r="I91" s="51">
        <v>3860</v>
      </c>
      <c r="J91" s="72" t="s">
        <v>244</v>
      </c>
    </row>
    <row r="92" spans="1:10" x14ac:dyDescent="0.25">
      <c r="A92" s="71" t="s">
        <v>251</v>
      </c>
      <c r="B92" s="51">
        <v>150074</v>
      </c>
      <c r="C92" s="14" t="s">
        <v>46</v>
      </c>
      <c r="D92" s="15">
        <v>1829.86</v>
      </c>
      <c r="E92" s="15"/>
      <c r="F92" s="16">
        <f t="shared" si="1"/>
        <v>27573.690000002884</v>
      </c>
      <c r="G92" s="17" t="s">
        <v>52</v>
      </c>
      <c r="H92" s="18" t="s">
        <v>190</v>
      </c>
      <c r="I92" s="51">
        <v>87</v>
      </c>
      <c r="J92" s="72" t="s">
        <v>225</v>
      </c>
    </row>
    <row r="93" spans="1:10" x14ac:dyDescent="0.25">
      <c r="A93" s="71" t="s">
        <v>251</v>
      </c>
      <c r="B93" s="51">
        <v>140622</v>
      </c>
      <c r="C93" s="14" t="s">
        <v>46</v>
      </c>
      <c r="D93" s="15">
        <v>464.46</v>
      </c>
      <c r="E93" s="15"/>
      <c r="F93" s="16">
        <f t="shared" si="1"/>
        <v>27109.230000002884</v>
      </c>
      <c r="G93" s="17" t="s">
        <v>52</v>
      </c>
      <c r="H93" s="18" t="s">
        <v>217</v>
      </c>
      <c r="I93" s="51">
        <v>1109</v>
      </c>
      <c r="J93" s="72" t="s">
        <v>244</v>
      </c>
    </row>
    <row r="94" spans="1:10" x14ac:dyDescent="0.25">
      <c r="A94" s="71" t="s">
        <v>251</v>
      </c>
      <c r="B94" s="51">
        <v>155405</v>
      </c>
      <c r="C94" s="14" t="s">
        <v>46</v>
      </c>
      <c r="D94" s="15">
        <v>5475.4</v>
      </c>
      <c r="E94" s="15"/>
      <c r="F94" s="16">
        <f t="shared" si="1"/>
        <v>21633.830000002883</v>
      </c>
      <c r="G94" s="17" t="s">
        <v>52</v>
      </c>
      <c r="H94" s="18" t="s">
        <v>97</v>
      </c>
      <c r="I94" s="51">
        <v>26</v>
      </c>
      <c r="J94" s="72" t="s">
        <v>244</v>
      </c>
    </row>
    <row r="95" spans="1:10" x14ac:dyDescent="0.25">
      <c r="A95" s="71" t="s">
        <v>251</v>
      </c>
      <c r="B95" s="51">
        <v>154902</v>
      </c>
      <c r="C95" s="14" t="s">
        <v>46</v>
      </c>
      <c r="D95" s="15">
        <v>485</v>
      </c>
      <c r="E95" s="15"/>
      <c r="F95" s="16">
        <f t="shared" si="1"/>
        <v>21148.830000002883</v>
      </c>
      <c r="G95" s="17" t="s">
        <v>52</v>
      </c>
      <c r="H95" s="18" t="s">
        <v>183</v>
      </c>
      <c r="I95" s="51">
        <v>16</v>
      </c>
      <c r="J95" s="72" t="s">
        <v>225</v>
      </c>
    </row>
    <row r="96" spans="1:10" x14ac:dyDescent="0.25">
      <c r="A96" s="71" t="s">
        <v>251</v>
      </c>
      <c r="B96" s="51">
        <v>153929</v>
      </c>
      <c r="C96" s="14" t="s">
        <v>46</v>
      </c>
      <c r="D96" s="15">
        <v>612.13</v>
      </c>
      <c r="E96" s="15"/>
      <c r="F96" s="16">
        <f t="shared" si="1"/>
        <v>20536.700000002882</v>
      </c>
      <c r="G96" s="17" t="s">
        <v>52</v>
      </c>
      <c r="H96" s="18" t="s">
        <v>262</v>
      </c>
      <c r="I96" s="51">
        <v>1</v>
      </c>
      <c r="J96" s="72" t="s">
        <v>225</v>
      </c>
    </row>
    <row r="97" spans="1:10" x14ac:dyDescent="0.25">
      <c r="A97" s="71" t="s">
        <v>251</v>
      </c>
      <c r="B97" s="51">
        <v>618579</v>
      </c>
      <c r="C97" s="14" t="s">
        <v>40</v>
      </c>
      <c r="D97" s="15">
        <v>140</v>
      </c>
      <c r="E97" s="15"/>
      <c r="F97" s="16">
        <f t="shared" si="1"/>
        <v>20396.700000002882</v>
      </c>
      <c r="G97" s="17" t="s">
        <v>65</v>
      </c>
      <c r="H97" s="18" t="s">
        <v>215</v>
      </c>
      <c r="I97" s="51">
        <v>7575</v>
      </c>
      <c r="J97" s="72" t="s">
        <v>246</v>
      </c>
    </row>
    <row r="98" spans="1:10" x14ac:dyDescent="0.25">
      <c r="A98" s="71" t="s">
        <v>251</v>
      </c>
      <c r="B98" s="51">
        <v>619131</v>
      </c>
      <c r="C98" s="14" t="s">
        <v>40</v>
      </c>
      <c r="D98" s="15">
        <v>1988.32</v>
      </c>
      <c r="E98" s="15"/>
      <c r="F98" s="16">
        <f t="shared" si="1"/>
        <v>18408.380000002882</v>
      </c>
      <c r="G98" s="17" t="s">
        <v>48</v>
      </c>
      <c r="H98" s="18" t="s">
        <v>49</v>
      </c>
      <c r="I98" s="51">
        <v>4517</v>
      </c>
      <c r="J98" s="72" t="s">
        <v>263</v>
      </c>
    </row>
    <row r="99" spans="1:10" x14ac:dyDescent="0.25">
      <c r="A99" s="71" t="s">
        <v>251</v>
      </c>
      <c r="B99" s="51">
        <v>619646</v>
      </c>
      <c r="C99" s="14" t="s">
        <v>40</v>
      </c>
      <c r="D99" s="15">
        <v>35</v>
      </c>
      <c r="E99" s="15"/>
      <c r="F99" s="16">
        <f t="shared" si="1"/>
        <v>18373.380000002882</v>
      </c>
      <c r="G99" s="17" t="s">
        <v>73</v>
      </c>
      <c r="H99" s="18" t="s">
        <v>74</v>
      </c>
      <c r="I99" s="51">
        <v>20004731</v>
      </c>
      <c r="J99" s="72" t="s">
        <v>264</v>
      </c>
    </row>
    <row r="100" spans="1:10" x14ac:dyDescent="0.25">
      <c r="A100" s="71" t="s">
        <v>251</v>
      </c>
      <c r="B100" s="51">
        <v>154186</v>
      </c>
      <c r="C100" s="14" t="s">
        <v>46</v>
      </c>
      <c r="D100" s="15">
        <v>11307.31</v>
      </c>
      <c r="E100" s="15"/>
      <c r="F100" s="16">
        <f t="shared" si="1"/>
        <v>7066.0700000028828</v>
      </c>
      <c r="G100" s="17" t="s">
        <v>52</v>
      </c>
      <c r="H100" s="18" t="s">
        <v>56</v>
      </c>
      <c r="I100" s="51">
        <v>46</v>
      </c>
      <c r="J100" s="72" t="s">
        <v>225</v>
      </c>
    </row>
    <row r="101" spans="1:10" x14ac:dyDescent="0.25">
      <c r="A101" s="71" t="s">
        <v>265</v>
      </c>
      <c r="B101" s="51">
        <v>300032</v>
      </c>
      <c r="C101" s="14" t="s">
        <v>129</v>
      </c>
      <c r="D101" s="15">
        <v>280</v>
      </c>
      <c r="E101" s="15"/>
      <c r="F101" s="16">
        <f t="shared" si="1"/>
        <v>6786.0700000028828</v>
      </c>
      <c r="G101" s="17" t="s">
        <v>130</v>
      </c>
      <c r="H101" s="18" t="s">
        <v>186</v>
      </c>
      <c r="I101" s="51">
        <v>29059</v>
      </c>
      <c r="J101" s="72" t="s">
        <v>266</v>
      </c>
    </row>
    <row r="102" spans="1:10" x14ac:dyDescent="0.25">
      <c r="A102" s="71" t="s">
        <v>265</v>
      </c>
      <c r="B102" s="51">
        <v>553462</v>
      </c>
      <c r="C102" s="14" t="s">
        <v>40</v>
      </c>
      <c r="D102" s="15">
        <v>308</v>
      </c>
      <c r="E102" s="15"/>
      <c r="F102" s="16">
        <f t="shared" si="1"/>
        <v>6478.0700000028828</v>
      </c>
      <c r="G102" s="17" t="s">
        <v>79</v>
      </c>
      <c r="H102" s="18" t="s">
        <v>80</v>
      </c>
      <c r="I102" s="51">
        <v>7205</v>
      </c>
      <c r="J102" s="72" t="s">
        <v>249</v>
      </c>
    </row>
    <row r="103" spans="1:10" x14ac:dyDescent="0.25">
      <c r="A103" s="71" t="s">
        <v>265</v>
      </c>
      <c r="B103" s="51">
        <v>556995</v>
      </c>
      <c r="C103" s="14" t="s">
        <v>40</v>
      </c>
      <c r="D103" s="15">
        <v>501.7</v>
      </c>
      <c r="E103" s="15"/>
      <c r="F103" s="16">
        <f t="shared" si="1"/>
        <v>5976.370000002883</v>
      </c>
      <c r="G103" s="17" t="s">
        <v>79</v>
      </c>
      <c r="H103" s="18" t="s">
        <v>90</v>
      </c>
      <c r="I103" s="51">
        <v>489559</v>
      </c>
      <c r="J103" s="72" t="s">
        <v>267</v>
      </c>
    </row>
    <row r="104" spans="1:10" x14ac:dyDescent="0.25">
      <c r="A104" s="71" t="s">
        <v>265</v>
      </c>
      <c r="B104" s="51">
        <v>552711</v>
      </c>
      <c r="C104" s="14" t="s">
        <v>40</v>
      </c>
      <c r="D104" s="15">
        <v>599.9</v>
      </c>
      <c r="E104" s="15"/>
      <c r="F104" s="16">
        <f t="shared" si="1"/>
        <v>5376.4700000028834</v>
      </c>
      <c r="G104" s="17" t="s">
        <v>171</v>
      </c>
      <c r="H104" s="18" t="s">
        <v>268</v>
      </c>
      <c r="I104" s="51">
        <v>1005332</v>
      </c>
      <c r="J104" s="72" t="s">
        <v>267</v>
      </c>
    </row>
    <row r="105" spans="1:10" x14ac:dyDescent="0.25">
      <c r="A105" s="71" t="s">
        <v>265</v>
      </c>
      <c r="B105" s="51">
        <v>553952</v>
      </c>
      <c r="C105" s="14" t="s">
        <v>40</v>
      </c>
      <c r="D105" s="15">
        <v>808.7</v>
      </c>
      <c r="E105" s="15"/>
      <c r="F105" s="16">
        <f t="shared" si="1"/>
        <v>4567.7700000028835</v>
      </c>
      <c r="G105" s="17" t="s">
        <v>65</v>
      </c>
      <c r="H105" s="18" t="s">
        <v>269</v>
      </c>
      <c r="I105" s="51">
        <v>3069</v>
      </c>
      <c r="J105" s="72" t="s">
        <v>263</v>
      </c>
    </row>
    <row r="106" spans="1:10" x14ac:dyDescent="0.25">
      <c r="A106" s="71" t="s">
        <v>265</v>
      </c>
      <c r="B106" s="51">
        <v>230492</v>
      </c>
      <c r="C106" s="14" t="s">
        <v>44</v>
      </c>
      <c r="D106" s="15"/>
      <c r="E106" s="15">
        <v>12000</v>
      </c>
      <c r="F106" s="16">
        <f t="shared" si="1"/>
        <v>16567.770000002885</v>
      </c>
      <c r="G106" s="17" t="s">
        <v>29</v>
      </c>
      <c r="H106" s="18"/>
      <c r="I106" s="51"/>
      <c r="J106" s="72"/>
    </row>
    <row r="107" spans="1:10" x14ac:dyDescent="0.25">
      <c r="A107" s="71" t="s">
        <v>265</v>
      </c>
      <c r="B107" s="51">
        <v>159058</v>
      </c>
      <c r="C107" s="14" t="s">
        <v>46</v>
      </c>
      <c r="D107" s="15">
        <v>1498.14</v>
      </c>
      <c r="E107" s="15"/>
      <c r="F107" s="16">
        <f t="shared" si="1"/>
        <v>15069.630000002886</v>
      </c>
      <c r="G107" s="17" t="s">
        <v>52</v>
      </c>
      <c r="H107" s="18" t="s">
        <v>207</v>
      </c>
      <c r="I107" s="51">
        <v>37</v>
      </c>
      <c r="J107" s="72" t="s">
        <v>248</v>
      </c>
    </row>
    <row r="108" spans="1:10" x14ac:dyDescent="0.25">
      <c r="A108" s="71" t="s">
        <v>265</v>
      </c>
      <c r="B108" s="51">
        <v>163652</v>
      </c>
      <c r="C108" s="14" t="s">
        <v>46</v>
      </c>
      <c r="D108" s="15">
        <v>4495.22</v>
      </c>
      <c r="E108" s="15"/>
      <c r="F108" s="16">
        <f t="shared" si="1"/>
        <v>10574.410000002885</v>
      </c>
      <c r="G108" s="17" t="s">
        <v>52</v>
      </c>
      <c r="H108" s="18" t="s">
        <v>270</v>
      </c>
      <c r="I108" s="51">
        <v>2</v>
      </c>
      <c r="J108" s="72" t="s">
        <v>265</v>
      </c>
    </row>
    <row r="109" spans="1:10" x14ac:dyDescent="0.25">
      <c r="A109" s="71" t="s">
        <v>265</v>
      </c>
      <c r="B109" s="51"/>
      <c r="C109" s="14"/>
      <c r="D109" s="15">
        <v>0</v>
      </c>
      <c r="E109" s="15"/>
      <c r="F109" s="16">
        <f t="shared" si="1"/>
        <v>10574.410000002885</v>
      </c>
      <c r="G109" s="17" t="s">
        <v>52</v>
      </c>
      <c r="H109" s="18" t="s">
        <v>270</v>
      </c>
      <c r="I109" s="51">
        <v>1</v>
      </c>
      <c r="J109" s="72" t="s">
        <v>265</v>
      </c>
    </row>
    <row r="110" spans="1:10" x14ac:dyDescent="0.25">
      <c r="A110" s="71" t="s">
        <v>265</v>
      </c>
      <c r="B110" s="51">
        <v>369318</v>
      </c>
      <c r="C110" s="14" t="s">
        <v>14</v>
      </c>
      <c r="D110" s="15">
        <v>6360.5</v>
      </c>
      <c r="E110" s="15"/>
      <c r="F110" s="16">
        <f t="shared" si="1"/>
        <v>4213.9100000028848</v>
      </c>
      <c r="G110" s="17" t="s">
        <v>33</v>
      </c>
      <c r="H110" s="18" t="s">
        <v>235</v>
      </c>
      <c r="I110" s="51">
        <v>39689</v>
      </c>
      <c r="J110" s="72" t="s">
        <v>265</v>
      </c>
    </row>
    <row r="111" spans="1:10" x14ac:dyDescent="0.25">
      <c r="A111" s="71" t="s">
        <v>265</v>
      </c>
      <c r="B111" s="51">
        <v>556527</v>
      </c>
      <c r="C111" s="14" t="s">
        <v>40</v>
      </c>
      <c r="D111" s="15">
        <v>77</v>
      </c>
      <c r="E111" s="15"/>
      <c r="F111" s="16">
        <f t="shared" si="1"/>
        <v>4136.9100000028848</v>
      </c>
      <c r="G111" s="17" t="s">
        <v>68</v>
      </c>
      <c r="H111" s="18" t="s">
        <v>271</v>
      </c>
      <c r="I111" s="51">
        <v>47074</v>
      </c>
      <c r="J111" s="72" t="s">
        <v>263</v>
      </c>
    </row>
    <row r="112" spans="1:10" x14ac:dyDescent="0.25">
      <c r="A112" s="71" t="s">
        <v>272</v>
      </c>
      <c r="B112" s="51">
        <v>369318</v>
      </c>
      <c r="C112" s="14" t="s">
        <v>14</v>
      </c>
      <c r="D112" s="15">
        <v>3416.3</v>
      </c>
      <c r="E112" s="15"/>
      <c r="F112" s="16">
        <f t="shared" si="1"/>
        <v>720.61000000288459</v>
      </c>
      <c r="G112" s="17" t="s">
        <v>33</v>
      </c>
      <c r="H112" s="18" t="s">
        <v>235</v>
      </c>
      <c r="I112" s="51">
        <v>51932</v>
      </c>
      <c r="J112" s="72" t="s">
        <v>265</v>
      </c>
    </row>
    <row r="113" spans="1:10" x14ac:dyDescent="0.25">
      <c r="A113" s="71" t="s">
        <v>272</v>
      </c>
      <c r="B113" s="51">
        <v>369318</v>
      </c>
      <c r="C113" s="14" t="s">
        <v>14</v>
      </c>
      <c r="D113" s="15">
        <v>1438.11</v>
      </c>
      <c r="E113" s="15"/>
      <c r="F113" s="16">
        <f t="shared" si="1"/>
        <v>-717.49999999711531</v>
      </c>
      <c r="G113" s="17" t="s">
        <v>205</v>
      </c>
      <c r="H113" s="18" t="s">
        <v>16</v>
      </c>
      <c r="I113" s="51">
        <v>44409</v>
      </c>
      <c r="J113" s="72" t="s">
        <v>272</v>
      </c>
    </row>
    <row r="114" spans="1:10" x14ac:dyDescent="0.25">
      <c r="A114" s="71" t="s">
        <v>272</v>
      </c>
      <c r="B114" s="51">
        <v>316735</v>
      </c>
      <c r="C114" s="14" t="s">
        <v>40</v>
      </c>
      <c r="D114" s="15">
        <v>1751.2</v>
      </c>
      <c r="E114" s="15"/>
      <c r="F114" s="16">
        <f t="shared" si="1"/>
        <v>-2468.6999999971154</v>
      </c>
      <c r="G114" s="17" t="s">
        <v>43</v>
      </c>
      <c r="H114" s="18" t="s">
        <v>241</v>
      </c>
      <c r="I114" s="51">
        <v>174186</v>
      </c>
      <c r="J114" s="72" t="s">
        <v>218</v>
      </c>
    </row>
    <row r="115" spans="1:10" x14ac:dyDescent="0.25">
      <c r="A115" s="71" t="s">
        <v>272</v>
      </c>
      <c r="B115" s="51">
        <v>256709</v>
      </c>
      <c r="C115" s="14" t="s">
        <v>44</v>
      </c>
      <c r="D115" s="15"/>
      <c r="E115" s="15">
        <v>200000</v>
      </c>
      <c r="F115" s="16">
        <f t="shared" si="1"/>
        <v>197531.3000000029</v>
      </c>
      <c r="G115" s="17" t="s">
        <v>29</v>
      </c>
      <c r="H115" s="18"/>
      <c r="I115" s="51"/>
      <c r="J115" s="72"/>
    </row>
    <row r="116" spans="1:10" x14ac:dyDescent="0.25">
      <c r="A116" s="71" t="s">
        <v>272</v>
      </c>
      <c r="B116" s="51">
        <v>1</v>
      </c>
      <c r="C116" s="14" t="s">
        <v>54</v>
      </c>
      <c r="D116" s="15"/>
      <c r="E116" s="15">
        <v>670000</v>
      </c>
      <c r="F116" s="16">
        <f t="shared" si="1"/>
        <v>867531.30000000284</v>
      </c>
      <c r="G116" s="17" t="s">
        <v>55</v>
      </c>
      <c r="H116" s="18"/>
      <c r="I116" s="51"/>
      <c r="J116" s="72"/>
    </row>
    <row r="117" spans="1:10" x14ac:dyDescent="0.25">
      <c r="A117" s="71" t="s">
        <v>272</v>
      </c>
      <c r="B117" s="51">
        <v>319919</v>
      </c>
      <c r="C117" s="14" t="s">
        <v>40</v>
      </c>
      <c r="D117" s="15">
        <v>186.41</v>
      </c>
      <c r="E117" s="15"/>
      <c r="F117" s="16">
        <f t="shared" si="1"/>
        <v>867344.89000000281</v>
      </c>
      <c r="G117" s="17" t="s">
        <v>48</v>
      </c>
      <c r="H117" s="18" t="s">
        <v>49</v>
      </c>
      <c r="I117" s="51">
        <v>4524</v>
      </c>
      <c r="J117" s="72" t="s">
        <v>273</v>
      </c>
    </row>
    <row r="118" spans="1:10" x14ac:dyDescent="0.25">
      <c r="A118" s="71" t="s">
        <v>274</v>
      </c>
      <c r="B118" s="51">
        <v>369318</v>
      </c>
      <c r="C118" s="14" t="s">
        <v>14</v>
      </c>
      <c r="D118" s="15">
        <v>197936.23</v>
      </c>
      <c r="E118" s="15"/>
      <c r="F118" s="16">
        <f t="shared" si="1"/>
        <v>669408.66000000283</v>
      </c>
      <c r="G118" s="17" t="s">
        <v>28</v>
      </c>
      <c r="H118" s="18" t="s">
        <v>275</v>
      </c>
      <c r="I118" s="51">
        <v>3693181512</v>
      </c>
      <c r="J118" s="72" t="s">
        <v>274</v>
      </c>
    </row>
    <row r="119" spans="1:10" x14ac:dyDescent="0.25">
      <c r="A119" s="71" t="s">
        <v>274</v>
      </c>
      <c r="B119" s="51">
        <v>300033</v>
      </c>
      <c r="C119" s="14" t="s">
        <v>129</v>
      </c>
      <c r="D119" s="15">
        <v>2400</v>
      </c>
      <c r="E119" s="15"/>
      <c r="F119" s="16">
        <f t="shared" si="1"/>
        <v>667008.66000000283</v>
      </c>
      <c r="G119" s="17" t="s">
        <v>98</v>
      </c>
      <c r="H119" s="18" t="s">
        <v>276</v>
      </c>
      <c r="I119" s="51">
        <v>23</v>
      </c>
      <c r="J119" s="72" t="s">
        <v>214</v>
      </c>
    </row>
    <row r="120" spans="1:10" x14ac:dyDescent="0.25">
      <c r="A120" s="71" t="s">
        <v>274</v>
      </c>
      <c r="B120" s="51">
        <v>588185</v>
      </c>
      <c r="C120" s="14" t="s">
        <v>40</v>
      </c>
      <c r="D120" s="15">
        <v>35.51</v>
      </c>
      <c r="E120" s="15"/>
      <c r="F120" s="16">
        <f t="shared" si="1"/>
        <v>666973.15000000282</v>
      </c>
      <c r="G120" s="17" t="s">
        <v>93</v>
      </c>
      <c r="H120" s="18" t="s">
        <v>209</v>
      </c>
      <c r="I120" s="51">
        <v>1093900</v>
      </c>
      <c r="J120" s="72" t="s">
        <v>277</v>
      </c>
    </row>
    <row r="121" spans="1:10" x14ac:dyDescent="0.25">
      <c r="A121" s="71" t="s">
        <v>274</v>
      </c>
      <c r="B121" s="51">
        <v>588185</v>
      </c>
      <c r="C121" s="14" t="s">
        <v>40</v>
      </c>
      <c r="D121" s="15">
        <v>134.22999999999999</v>
      </c>
      <c r="E121" s="15"/>
      <c r="F121" s="16">
        <f t="shared" si="1"/>
        <v>666838.92000000284</v>
      </c>
      <c r="G121" s="17" t="s">
        <v>93</v>
      </c>
      <c r="H121" s="18" t="s">
        <v>209</v>
      </c>
      <c r="I121" s="51">
        <v>1170434</v>
      </c>
      <c r="J121" s="72" t="s">
        <v>277</v>
      </c>
    </row>
    <row r="122" spans="1:10" x14ac:dyDescent="0.25">
      <c r="A122" s="71" t="s">
        <v>274</v>
      </c>
      <c r="B122" s="51">
        <v>587762</v>
      </c>
      <c r="C122" s="14" t="s">
        <v>40</v>
      </c>
      <c r="D122" s="15">
        <v>299</v>
      </c>
      <c r="E122" s="15"/>
      <c r="F122" s="16">
        <f t="shared" si="1"/>
        <v>666539.92000000284</v>
      </c>
      <c r="G122" s="17" t="s">
        <v>93</v>
      </c>
      <c r="H122" s="18" t="s">
        <v>209</v>
      </c>
      <c r="I122" s="51">
        <v>1093901</v>
      </c>
      <c r="J122" s="72" t="s">
        <v>277</v>
      </c>
    </row>
    <row r="123" spans="1:10" x14ac:dyDescent="0.25">
      <c r="A123" s="71" t="s">
        <v>274</v>
      </c>
      <c r="B123" s="51">
        <v>162799</v>
      </c>
      <c r="C123" s="14" t="s">
        <v>46</v>
      </c>
      <c r="D123" s="15">
        <v>9717.43</v>
      </c>
      <c r="E123" s="15"/>
      <c r="F123" s="16">
        <f t="shared" si="1"/>
        <v>656822.49000000278</v>
      </c>
      <c r="G123" s="17" t="s">
        <v>52</v>
      </c>
      <c r="H123" s="18" t="s">
        <v>113</v>
      </c>
      <c r="I123" s="51">
        <v>59</v>
      </c>
      <c r="J123" s="72" t="s">
        <v>225</v>
      </c>
    </row>
    <row r="124" spans="1:10" x14ac:dyDescent="0.25">
      <c r="A124" s="71" t="s">
        <v>274</v>
      </c>
      <c r="B124" s="51">
        <v>420912</v>
      </c>
      <c r="C124" s="14" t="s">
        <v>40</v>
      </c>
      <c r="D124" s="15">
        <v>1590.66</v>
      </c>
      <c r="E124" s="15"/>
      <c r="F124" s="16">
        <f t="shared" si="1"/>
        <v>655231.83000000275</v>
      </c>
      <c r="G124" s="17" t="s">
        <v>48</v>
      </c>
      <c r="H124" s="18" t="s">
        <v>49</v>
      </c>
      <c r="I124" s="51">
        <v>4538</v>
      </c>
      <c r="J124" s="72" t="s">
        <v>278</v>
      </c>
    </row>
    <row r="125" spans="1:10" x14ac:dyDescent="0.25">
      <c r="A125" s="71" t="s">
        <v>274</v>
      </c>
      <c r="B125" s="51">
        <v>422679</v>
      </c>
      <c r="C125" s="14" t="s">
        <v>40</v>
      </c>
      <c r="D125" s="15">
        <v>600</v>
      </c>
      <c r="E125" s="15"/>
      <c r="F125" s="16">
        <f t="shared" si="1"/>
        <v>654631.83000000275</v>
      </c>
      <c r="G125" s="17" t="s">
        <v>51</v>
      </c>
      <c r="H125" s="18" t="s">
        <v>91</v>
      </c>
      <c r="I125" s="51">
        <v>6417</v>
      </c>
      <c r="J125" s="72" t="s">
        <v>231</v>
      </c>
    </row>
    <row r="126" spans="1:10" x14ac:dyDescent="0.25">
      <c r="A126" s="71" t="s">
        <v>274</v>
      </c>
      <c r="B126" s="51">
        <v>421874</v>
      </c>
      <c r="C126" s="14" t="s">
        <v>40</v>
      </c>
      <c r="D126" s="15">
        <v>5013.7</v>
      </c>
      <c r="E126" s="15"/>
      <c r="F126" s="16">
        <f t="shared" si="1"/>
        <v>649618.1300000028</v>
      </c>
      <c r="G126" s="17" t="s">
        <v>79</v>
      </c>
      <c r="H126" s="18" t="s">
        <v>279</v>
      </c>
      <c r="I126" s="51">
        <v>27035</v>
      </c>
      <c r="J126" s="72" t="s">
        <v>280</v>
      </c>
    </row>
    <row r="127" spans="1:10" x14ac:dyDescent="0.25">
      <c r="A127" s="71" t="s">
        <v>274</v>
      </c>
      <c r="B127" s="51">
        <v>162582</v>
      </c>
      <c r="C127" s="14" t="s">
        <v>46</v>
      </c>
      <c r="D127" s="15">
        <v>66</v>
      </c>
      <c r="E127" s="15"/>
      <c r="F127" s="16">
        <f t="shared" si="1"/>
        <v>649552.1300000028</v>
      </c>
      <c r="G127" s="17" t="s">
        <v>43</v>
      </c>
      <c r="H127" s="18" t="s">
        <v>281</v>
      </c>
      <c r="I127" s="51">
        <v>313</v>
      </c>
      <c r="J127" s="72" t="s">
        <v>282</v>
      </c>
    </row>
    <row r="128" spans="1:10" x14ac:dyDescent="0.25">
      <c r="A128" s="71" t="s">
        <v>274</v>
      </c>
      <c r="B128" s="51">
        <v>422288</v>
      </c>
      <c r="C128" s="14" t="s">
        <v>40</v>
      </c>
      <c r="D128" s="15">
        <v>1290</v>
      </c>
      <c r="E128" s="15"/>
      <c r="F128" s="16">
        <f t="shared" si="1"/>
        <v>648262.1300000028</v>
      </c>
      <c r="G128" s="17" t="s">
        <v>47</v>
      </c>
      <c r="H128" s="18" t="s">
        <v>108</v>
      </c>
      <c r="I128" s="51">
        <v>26498</v>
      </c>
      <c r="J128" s="72" t="s">
        <v>282</v>
      </c>
    </row>
    <row r="129" spans="1:10" x14ac:dyDescent="0.25">
      <c r="A129" s="71" t="s">
        <v>274</v>
      </c>
      <c r="B129" s="51">
        <v>225693</v>
      </c>
      <c r="C129" s="14" t="s">
        <v>187</v>
      </c>
      <c r="D129" s="15">
        <v>637000</v>
      </c>
      <c r="E129" s="15"/>
      <c r="F129" s="16">
        <f t="shared" si="1"/>
        <v>11262.130000002799</v>
      </c>
      <c r="G129" s="17" t="s">
        <v>64</v>
      </c>
      <c r="H129" s="18"/>
      <c r="I129" s="51"/>
      <c r="J129" s="72"/>
    </row>
    <row r="130" spans="1:10" x14ac:dyDescent="0.25">
      <c r="A130" s="71" t="s">
        <v>283</v>
      </c>
      <c r="B130" s="51">
        <v>237624</v>
      </c>
      <c r="C130" s="14" t="s">
        <v>44</v>
      </c>
      <c r="D130" s="15"/>
      <c r="E130" s="15">
        <v>2000</v>
      </c>
      <c r="F130" s="16">
        <f t="shared" si="1"/>
        <v>13262.130000002799</v>
      </c>
      <c r="G130" s="17" t="s">
        <v>29</v>
      </c>
      <c r="H130" s="18"/>
      <c r="I130" s="51"/>
      <c r="J130" s="72"/>
    </row>
    <row r="131" spans="1:10" x14ac:dyDescent="0.25">
      <c r="A131" s="71" t="s">
        <v>283</v>
      </c>
      <c r="B131" s="51">
        <v>49806</v>
      </c>
      <c r="C131" s="14" t="s">
        <v>40</v>
      </c>
      <c r="D131" s="15">
        <v>157.5</v>
      </c>
      <c r="E131" s="15"/>
      <c r="F131" s="16">
        <f t="shared" si="1"/>
        <v>13104.630000002799</v>
      </c>
      <c r="G131" s="17" t="s">
        <v>79</v>
      </c>
      <c r="H131" s="18" t="s">
        <v>284</v>
      </c>
      <c r="I131" s="51">
        <v>328603</v>
      </c>
      <c r="J131" s="72" t="s">
        <v>273</v>
      </c>
    </row>
    <row r="132" spans="1:10" x14ac:dyDescent="0.25">
      <c r="A132" s="71" t="s">
        <v>283</v>
      </c>
      <c r="B132" s="51">
        <v>50045</v>
      </c>
      <c r="C132" s="14" t="s">
        <v>40</v>
      </c>
      <c r="D132" s="15">
        <v>99.22</v>
      </c>
      <c r="E132" s="15"/>
      <c r="F132" s="16">
        <f t="shared" si="1"/>
        <v>13005.410000002799</v>
      </c>
      <c r="G132" s="17" t="s">
        <v>79</v>
      </c>
      <c r="H132" s="18" t="s">
        <v>284</v>
      </c>
      <c r="I132" s="51">
        <v>328604</v>
      </c>
      <c r="J132" s="72" t="s">
        <v>273</v>
      </c>
    </row>
    <row r="133" spans="1:10" x14ac:dyDescent="0.25">
      <c r="A133" s="71" t="s">
        <v>283</v>
      </c>
      <c r="B133" s="51">
        <v>49562</v>
      </c>
      <c r="C133" s="14" t="s">
        <v>40</v>
      </c>
      <c r="D133" s="15">
        <v>1737</v>
      </c>
      <c r="E133" s="15"/>
      <c r="F133" s="16">
        <f t="shared" si="1"/>
        <v>11268.410000002799</v>
      </c>
      <c r="G133" s="17" t="s">
        <v>65</v>
      </c>
      <c r="H133" s="18" t="s">
        <v>250</v>
      </c>
      <c r="I133" s="51">
        <v>146550</v>
      </c>
      <c r="J133" s="72" t="s">
        <v>249</v>
      </c>
    </row>
    <row r="134" spans="1:10" x14ac:dyDescent="0.25">
      <c r="A134" s="71" t="s">
        <v>285</v>
      </c>
      <c r="B134" s="51">
        <v>369318</v>
      </c>
      <c r="C134" s="14" t="s">
        <v>14</v>
      </c>
      <c r="D134" s="15">
        <v>16911.419999999998</v>
      </c>
      <c r="E134" s="15"/>
      <c r="F134" s="16">
        <f t="shared" si="1"/>
        <v>-5643.009999997199</v>
      </c>
      <c r="G134" s="17" t="s">
        <v>205</v>
      </c>
      <c r="H134" s="18" t="s">
        <v>16</v>
      </c>
      <c r="I134" s="51">
        <v>44440</v>
      </c>
      <c r="J134" s="72" t="s">
        <v>285</v>
      </c>
    </row>
    <row r="135" spans="1:10" x14ac:dyDescent="0.25">
      <c r="A135" s="71" t="s">
        <v>285</v>
      </c>
      <c r="B135" s="51">
        <v>433790</v>
      </c>
      <c r="C135" s="14" t="s">
        <v>44</v>
      </c>
      <c r="D135" s="15"/>
      <c r="E135" s="15">
        <v>20000</v>
      </c>
      <c r="F135" s="16">
        <f t="shared" si="1"/>
        <v>14356.990000002801</v>
      </c>
      <c r="G135" s="17" t="s">
        <v>29</v>
      </c>
      <c r="H135" s="18"/>
      <c r="I135" s="51"/>
      <c r="J135" s="72"/>
    </row>
    <row r="136" spans="1:10" x14ac:dyDescent="0.25">
      <c r="A136" s="71" t="s">
        <v>285</v>
      </c>
      <c r="B136" s="51">
        <v>171457</v>
      </c>
      <c r="C136" s="14" t="s">
        <v>62</v>
      </c>
      <c r="D136" s="15">
        <v>262.05</v>
      </c>
      <c r="E136" s="15"/>
      <c r="F136" s="16">
        <f t="shared" si="1"/>
        <v>14094.940000002802</v>
      </c>
      <c r="G136" s="17" t="s">
        <v>31</v>
      </c>
      <c r="H136" s="18" t="s">
        <v>63</v>
      </c>
      <c r="I136" s="51" t="s">
        <v>286</v>
      </c>
      <c r="J136" s="72" t="s">
        <v>283</v>
      </c>
    </row>
    <row r="137" spans="1:10" x14ac:dyDescent="0.25">
      <c r="A137" s="71" t="s">
        <v>285</v>
      </c>
      <c r="B137" s="51">
        <v>172394</v>
      </c>
      <c r="C137" s="14" t="s">
        <v>46</v>
      </c>
      <c r="D137" s="15">
        <v>280</v>
      </c>
      <c r="E137" s="15"/>
      <c r="F137" s="16">
        <f t="shared" si="1"/>
        <v>13814.940000002802</v>
      </c>
      <c r="G137" s="17" t="s">
        <v>130</v>
      </c>
      <c r="H137" s="18" t="s">
        <v>186</v>
      </c>
      <c r="I137" s="51">
        <v>29173</v>
      </c>
      <c r="J137" s="72" t="s">
        <v>274</v>
      </c>
    </row>
    <row r="138" spans="1:10" x14ac:dyDescent="0.25">
      <c r="A138" s="71" t="s">
        <v>285</v>
      </c>
      <c r="B138" s="51">
        <v>328458</v>
      </c>
      <c r="C138" s="14" t="s">
        <v>40</v>
      </c>
      <c r="D138" s="15">
        <v>1192.99</v>
      </c>
      <c r="E138" s="15"/>
      <c r="F138" s="16">
        <f t="shared" ref="F138:F201" si="2">F137-D138+E138</f>
        <v>12621.950000002802</v>
      </c>
      <c r="G138" s="17" t="s">
        <v>48</v>
      </c>
      <c r="H138" s="18" t="s">
        <v>49</v>
      </c>
      <c r="I138" s="51">
        <v>4549</v>
      </c>
      <c r="J138" s="72" t="s">
        <v>280</v>
      </c>
    </row>
    <row r="139" spans="1:10" x14ac:dyDescent="0.25">
      <c r="A139" s="71" t="s">
        <v>287</v>
      </c>
      <c r="B139" s="51">
        <v>379984</v>
      </c>
      <c r="C139" s="14" t="s">
        <v>44</v>
      </c>
      <c r="D139" s="15"/>
      <c r="E139" s="15">
        <v>126000</v>
      </c>
      <c r="F139" s="16">
        <f t="shared" si="2"/>
        <v>138621.95000000281</v>
      </c>
      <c r="G139" s="17" t="s">
        <v>29</v>
      </c>
      <c r="H139" s="18"/>
      <c r="I139" s="51"/>
      <c r="J139" s="72"/>
    </row>
    <row r="140" spans="1:10" x14ac:dyDescent="0.25">
      <c r="A140" s="71" t="s">
        <v>287</v>
      </c>
      <c r="B140" s="51">
        <v>270012</v>
      </c>
      <c r="C140" s="14" t="s">
        <v>288</v>
      </c>
      <c r="D140" s="15">
        <v>35278.68</v>
      </c>
      <c r="E140" s="15"/>
      <c r="F140" s="16">
        <f t="shared" si="2"/>
        <v>103343.27000000281</v>
      </c>
      <c r="G140" s="17" t="s">
        <v>123</v>
      </c>
      <c r="H140" s="18" t="s">
        <v>124</v>
      </c>
      <c r="I140" s="51">
        <v>460488054</v>
      </c>
      <c r="J140" s="72" t="s">
        <v>287</v>
      </c>
    </row>
    <row r="141" spans="1:10" x14ac:dyDescent="0.25">
      <c r="A141" s="71" t="s">
        <v>287</v>
      </c>
      <c r="B141" s="51">
        <v>832485</v>
      </c>
      <c r="C141" s="14" t="s">
        <v>116</v>
      </c>
      <c r="D141" s="15">
        <v>10.23</v>
      </c>
      <c r="E141" s="15"/>
      <c r="F141" s="16">
        <f t="shared" si="2"/>
        <v>103333.04000000282</v>
      </c>
      <c r="G141" s="17" t="s">
        <v>123</v>
      </c>
      <c r="H141" s="18" t="s">
        <v>124</v>
      </c>
      <c r="I141" s="51">
        <v>44440</v>
      </c>
      <c r="J141" s="72" t="s">
        <v>287</v>
      </c>
    </row>
    <row r="142" spans="1:10" x14ac:dyDescent="0.25">
      <c r="A142" s="71" t="s">
        <v>287</v>
      </c>
      <c r="B142" s="51">
        <v>300060</v>
      </c>
      <c r="C142" s="14" t="s">
        <v>129</v>
      </c>
      <c r="D142" s="15">
        <v>5062.5600000000004</v>
      </c>
      <c r="E142" s="15"/>
      <c r="F142" s="16">
        <f t="shared" si="2"/>
        <v>98270.480000002819</v>
      </c>
      <c r="G142" s="17" t="s">
        <v>52</v>
      </c>
      <c r="H142" s="18" t="s">
        <v>142</v>
      </c>
      <c r="I142" s="51">
        <v>35</v>
      </c>
      <c r="J142" s="72" t="s">
        <v>225</v>
      </c>
    </row>
    <row r="143" spans="1:10" x14ac:dyDescent="0.25">
      <c r="A143" s="71" t="s">
        <v>287</v>
      </c>
      <c r="B143" s="51">
        <v>349888</v>
      </c>
      <c r="C143" s="14" t="s">
        <v>40</v>
      </c>
      <c r="D143" s="15">
        <v>241.63</v>
      </c>
      <c r="E143" s="15"/>
      <c r="F143" s="16">
        <f t="shared" si="2"/>
        <v>98028.850000002814</v>
      </c>
      <c r="G143" s="17" t="s">
        <v>43</v>
      </c>
      <c r="H143" s="18" t="s">
        <v>57</v>
      </c>
      <c r="I143" s="51">
        <v>3111411</v>
      </c>
      <c r="J143" s="72" t="s">
        <v>214</v>
      </c>
    </row>
    <row r="144" spans="1:10" x14ac:dyDescent="0.25">
      <c r="A144" s="71" t="s">
        <v>287</v>
      </c>
      <c r="B144" s="51">
        <v>354391</v>
      </c>
      <c r="C144" s="14" t="s">
        <v>40</v>
      </c>
      <c r="D144" s="15">
        <v>1214.4000000000001</v>
      </c>
      <c r="E144" s="15"/>
      <c r="F144" s="16">
        <f t="shared" si="2"/>
        <v>96814.45000000282</v>
      </c>
      <c r="G144" s="17" t="s">
        <v>73</v>
      </c>
      <c r="H144" s="18" t="s">
        <v>132</v>
      </c>
      <c r="I144" s="51">
        <v>2123495</v>
      </c>
      <c r="J144" s="72" t="s">
        <v>244</v>
      </c>
    </row>
    <row r="145" spans="1:10" x14ac:dyDescent="0.25">
      <c r="A145" s="71" t="s">
        <v>287</v>
      </c>
      <c r="B145" s="51">
        <v>821134</v>
      </c>
      <c r="C145" s="14" t="s">
        <v>137</v>
      </c>
      <c r="D145" s="15">
        <v>802.58</v>
      </c>
      <c r="E145" s="15"/>
      <c r="F145" s="16">
        <f t="shared" si="2"/>
        <v>96011.870000002818</v>
      </c>
      <c r="G145" s="17" t="s">
        <v>93</v>
      </c>
      <c r="H145" s="18" t="s">
        <v>194</v>
      </c>
      <c r="I145" s="51">
        <v>21184621</v>
      </c>
      <c r="J145" s="72" t="s">
        <v>244</v>
      </c>
    </row>
    <row r="146" spans="1:10" x14ac:dyDescent="0.25">
      <c r="A146" s="71" t="s">
        <v>287</v>
      </c>
      <c r="B146" s="51">
        <v>352110</v>
      </c>
      <c r="C146" s="14" t="s">
        <v>40</v>
      </c>
      <c r="D146" s="15">
        <v>1478.4</v>
      </c>
      <c r="E146" s="15"/>
      <c r="F146" s="16">
        <f t="shared" si="2"/>
        <v>94533.470000002824</v>
      </c>
      <c r="G146" s="17" t="s">
        <v>43</v>
      </c>
      <c r="H146" s="18" t="s">
        <v>45</v>
      </c>
      <c r="I146" s="51">
        <v>550624</v>
      </c>
      <c r="J146" s="72" t="s">
        <v>218</v>
      </c>
    </row>
    <row r="147" spans="1:10" x14ac:dyDescent="0.25">
      <c r="A147" s="71" t="s">
        <v>287</v>
      </c>
      <c r="B147" s="51">
        <v>353852</v>
      </c>
      <c r="C147" s="14" t="s">
        <v>40</v>
      </c>
      <c r="D147" s="15">
        <v>368</v>
      </c>
      <c r="E147" s="15"/>
      <c r="F147" s="16">
        <f t="shared" si="2"/>
        <v>94165.470000002824</v>
      </c>
      <c r="G147" s="17" t="s">
        <v>98</v>
      </c>
      <c r="H147" s="18" t="s">
        <v>289</v>
      </c>
      <c r="I147" s="51">
        <v>25858</v>
      </c>
      <c r="J147" s="72" t="s">
        <v>214</v>
      </c>
    </row>
    <row r="148" spans="1:10" x14ac:dyDescent="0.25">
      <c r="A148" s="71" t="s">
        <v>287</v>
      </c>
      <c r="B148" s="51">
        <v>354864</v>
      </c>
      <c r="C148" s="14" t="s">
        <v>40</v>
      </c>
      <c r="D148" s="15">
        <v>3962.84</v>
      </c>
      <c r="E148" s="15"/>
      <c r="F148" s="16">
        <f t="shared" si="2"/>
        <v>90202.630000002828</v>
      </c>
      <c r="G148" s="17" t="s">
        <v>149</v>
      </c>
      <c r="H148" s="18" t="s">
        <v>150</v>
      </c>
      <c r="I148" s="51">
        <v>19667</v>
      </c>
      <c r="J148" s="72" t="s">
        <v>244</v>
      </c>
    </row>
    <row r="149" spans="1:10" x14ac:dyDescent="0.25">
      <c r="A149" s="71" t="s">
        <v>287</v>
      </c>
      <c r="B149" s="51">
        <v>354864</v>
      </c>
      <c r="C149" s="14" t="s">
        <v>40</v>
      </c>
      <c r="D149" s="15">
        <v>1795.2</v>
      </c>
      <c r="E149" s="15"/>
      <c r="F149" s="16">
        <f t="shared" si="2"/>
        <v>88407.430000002831</v>
      </c>
      <c r="G149" s="17" t="s">
        <v>149</v>
      </c>
      <c r="H149" s="18" t="s">
        <v>150</v>
      </c>
      <c r="I149" s="51">
        <v>2658896</v>
      </c>
      <c r="J149" s="72" t="s">
        <v>225</v>
      </c>
    </row>
    <row r="150" spans="1:10" x14ac:dyDescent="0.25">
      <c r="A150" s="71" t="s">
        <v>287</v>
      </c>
      <c r="B150" s="51">
        <v>356039</v>
      </c>
      <c r="C150" s="14" t="s">
        <v>40</v>
      </c>
      <c r="D150" s="15">
        <v>258.85000000000002</v>
      </c>
      <c r="E150" s="15"/>
      <c r="F150" s="16">
        <f t="shared" si="2"/>
        <v>88148.580000002825</v>
      </c>
      <c r="G150" s="17" t="s">
        <v>151</v>
      </c>
      <c r="H150" s="18" t="s">
        <v>152</v>
      </c>
      <c r="I150" s="51" t="s">
        <v>290</v>
      </c>
      <c r="J150" s="72" t="s">
        <v>285</v>
      </c>
    </row>
    <row r="151" spans="1:10" x14ac:dyDescent="0.25">
      <c r="A151" s="71" t="s">
        <v>287</v>
      </c>
      <c r="B151" s="51">
        <v>356039</v>
      </c>
      <c r="C151" s="14" t="s">
        <v>40</v>
      </c>
      <c r="D151" s="15">
        <v>167</v>
      </c>
      <c r="E151" s="15"/>
      <c r="F151" s="16">
        <f t="shared" si="2"/>
        <v>87981.580000002825</v>
      </c>
      <c r="G151" s="17" t="s">
        <v>151</v>
      </c>
      <c r="H151" s="18" t="s">
        <v>152</v>
      </c>
      <c r="I151" s="51" t="s">
        <v>291</v>
      </c>
      <c r="J151" s="72" t="s">
        <v>285</v>
      </c>
    </row>
    <row r="152" spans="1:10" x14ac:dyDescent="0.25">
      <c r="A152" s="71" t="s">
        <v>287</v>
      </c>
      <c r="B152" s="51">
        <v>353306</v>
      </c>
      <c r="C152" s="14" t="s">
        <v>40</v>
      </c>
      <c r="D152" s="15">
        <v>1093.58</v>
      </c>
      <c r="E152" s="15"/>
      <c r="F152" s="16">
        <f t="shared" si="2"/>
        <v>86888.000000002823</v>
      </c>
      <c r="G152" s="17" t="s">
        <v>48</v>
      </c>
      <c r="H152" s="18" t="s">
        <v>49</v>
      </c>
      <c r="I152" s="51">
        <v>4552</v>
      </c>
      <c r="J152" s="72" t="s">
        <v>292</v>
      </c>
    </row>
    <row r="153" spans="1:10" x14ac:dyDescent="0.25">
      <c r="A153" s="71" t="s">
        <v>287</v>
      </c>
      <c r="B153" s="51">
        <v>352739</v>
      </c>
      <c r="C153" s="14" t="s">
        <v>40</v>
      </c>
      <c r="D153" s="15">
        <v>1990</v>
      </c>
      <c r="E153" s="15"/>
      <c r="F153" s="16">
        <f t="shared" si="2"/>
        <v>84898.000000002823</v>
      </c>
      <c r="G153" s="17" t="s">
        <v>51</v>
      </c>
      <c r="H153" s="18" t="s">
        <v>91</v>
      </c>
      <c r="I153" s="51">
        <v>6400</v>
      </c>
      <c r="J153" s="72" t="s">
        <v>280</v>
      </c>
    </row>
    <row r="154" spans="1:10" x14ac:dyDescent="0.25">
      <c r="A154" s="71" t="s">
        <v>287</v>
      </c>
      <c r="B154" s="51">
        <v>162352</v>
      </c>
      <c r="C154" s="14" t="s">
        <v>46</v>
      </c>
      <c r="D154" s="15">
        <v>373.5</v>
      </c>
      <c r="E154" s="15"/>
      <c r="F154" s="16">
        <f t="shared" si="2"/>
        <v>84524.500000002823</v>
      </c>
      <c r="G154" s="17" t="s">
        <v>151</v>
      </c>
      <c r="H154" s="18" t="s">
        <v>154</v>
      </c>
      <c r="I154" s="51">
        <v>73369171</v>
      </c>
      <c r="J154" s="72" t="s">
        <v>287</v>
      </c>
    </row>
    <row r="155" spans="1:10" x14ac:dyDescent="0.25">
      <c r="A155" s="71" t="s">
        <v>287</v>
      </c>
      <c r="B155" s="51">
        <v>350654</v>
      </c>
      <c r="C155" s="14" t="s">
        <v>40</v>
      </c>
      <c r="D155" s="15">
        <v>108.36</v>
      </c>
      <c r="E155" s="15"/>
      <c r="F155" s="16">
        <f t="shared" si="2"/>
        <v>84416.140000002822</v>
      </c>
      <c r="G155" s="17" t="s">
        <v>43</v>
      </c>
      <c r="H155" s="18" t="s">
        <v>57</v>
      </c>
      <c r="I155" s="51">
        <v>3110770</v>
      </c>
      <c r="J155" s="72" t="s">
        <v>211</v>
      </c>
    </row>
    <row r="156" spans="1:10" x14ac:dyDescent="0.25">
      <c r="A156" s="71" t="s">
        <v>287</v>
      </c>
      <c r="B156" s="51">
        <v>157265</v>
      </c>
      <c r="C156" s="14" t="s">
        <v>288</v>
      </c>
      <c r="D156" s="15">
        <v>1470.07</v>
      </c>
      <c r="E156" s="15"/>
      <c r="F156" s="16">
        <f t="shared" si="2"/>
        <v>82946.070000002816</v>
      </c>
      <c r="G156" s="17" t="s">
        <v>117</v>
      </c>
      <c r="H156" s="18" t="s">
        <v>119</v>
      </c>
      <c r="I156" s="51" t="s">
        <v>293</v>
      </c>
      <c r="J156" s="72" t="s">
        <v>246</v>
      </c>
    </row>
    <row r="157" spans="1:10" x14ac:dyDescent="0.25">
      <c r="A157" s="71" t="s">
        <v>287</v>
      </c>
      <c r="B157" s="51">
        <v>157965</v>
      </c>
      <c r="C157" s="14" t="s">
        <v>288</v>
      </c>
      <c r="D157" s="15">
        <v>70</v>
      </c>
      <c r="E157" s="15"/>
      <c r="F157" s="16">
        <f t="shared" si="2"/>
        <v>82876.070000002816</v>
      </c>
      <c r="G157" s="17" t="s">
        <v>117</v>
      </c>
      <c r="H157" s="18" t="s">
        <v>118</v>
      </c>
      <c r="I157" s="51" t="s">
        <v>294</v>
      </c>
      <c r="J157" s="72" t="s">
        <v>266</v>
      </c>
    </row>
    <row r="158" spans="1:10" x14ac:dyDescent="0.25">
      <c r="A158" s="71" t="s">
        <v>287</v>
      </c>
      <c r="B158" s="51">
        <v>436547</v>
      </c>
      <c r="C158" s="14" t="s">
        <v>120</v>
      </c>
      <c r="D158" s="15">
        <v>5032.41</v>
      </c>
      <c r="E158" s="15"/>
      <c r="F158" s="16">
        <f t="shared" si="2"/>
        <v>77843.660000002812</v>
      </c>
      <c r="G158" s="17" t="s">
        <v>121</v>
      </c>
      <c r="H158" s="18" t="s">
        <v>122</v>
      </c>
      <c r="I158" s="51" t="s">
        <v>295</v>
      </c>
      <c r="J158" s="72" t="s">
        <v>274</v>
      </c>
    </row>
    <row r="159" spans="1:10" x14ac:dyDescent="0.25">
      <c r="A159" s="71" t="s">
        <v>287</v>
      </c>
      <c r="B159" s="51">
        <v>436701</v>
      </c>
      <c r="C159" s="14" t="s">
        <v>120</v>
      </c>
      <c r="D159" s="15">
        <v>32074.38</v>
      </c>
      <c r="E159" s="15"/>
      <c r="F159" s="16">
        <f t="shared" si="2"/>
        <v>45769.280000002807</v>
      </c>
      <c r="G159" s="17" t="s">
        <v>121</v>
      </c>
      <c r="H159" s="18" t="s">
        <v>122</v>
      </c>
      <c r="I159" s="51" t="s">
        <v>296</v>
      </c>
      <c r="J159" s="72" t="s">
        <v>274</v>
      </c>
    </row>
    <row r="160" spans="1:10" x14ac:dyDescent="0.25">
      <c r="A160" s="71" t="s">
        <v>287</v>
      </c>
      <c r="B160" s="51">
        <v>436848</v>
      </c>
      <c r="C160" s="14" t="s">
        <v>120</v>
      </c>
      <c r="D160" s="15">
        <v>4326.3100000000004</v>
      </c>
      <c r="E160" s="15"/>
      <c r="F160" s="16">
        <f t="shared" si="2"/>
        <v>41442.97000000281</v>
      </c>
      <c r="G160" s="17" t="s">
        <v>121</v>
      </c>
      <c r="H160" s="18" t="s">
        <v>122</v>
      </c>
      <c r="I160" s="51" t="s">
        <v>297</v>
      </c>
      <c r="J160" s="72" t="s">
        <v>274</v>
      </c>
    </row>
    <row r="161" spans="1:10" x14ac:dyDescent="0.25">
      <c r="A161" s="71" t="s">
        <v>287</v>
      </c>
      <c r="B161" s="51">
        <v>437140</v>
      </c>
      <c r="C161" s="14" t="s">
        <v>120</v>
      </c>
      <c r="D161" s="15">
        <v>27.03</v>
      </c>
      <c r="E161" s="15"/>
      <c r="F161" s="16">
        <f t="shared" si="2"/>
        <v>41415.940000002811</v>
      </c>
      <c r="G161" s="17" t="s">
        <v>121</v>
      </c>
      <c r="H161" s="18" t="s">
        <v>122</v>
      </c>
      <c r="I161" s="51" t="s">
        <v>298</v>
      </c>
      <c r="J161" s="72" t="s">
        <v>274</v>
      </c>
    </row>
    <row r="162" spans="1:10" x14ac:dyDescent="0.25">
      <c r="A162" s="71" t="s">
        <v>287</v>
      </c>
      <c r="B162" s="51">
        <v>436999</v>
      </c>
      <c r="C162" s="14" t="s">
        <v>120</v>
      </c>
      <c r="D162" s="15">
        <v>3273.46</v>
      </c>
      <c r="E162" s="15"/>
      <c r="F162" s="16">
        <f t="shared" si="2"/>
        <v>38142.480000002812</v>
      </c>
      <c r="G162" s="17" t="s">
        <v>121</v>
      </c>
      <c r="H162" s="18" t="s">
        <v>122</v>
      </c>
      <c r="I162" s="51" t="s">
        <v>299</v>
      </c>
      <c r="J162" s="72" t="s">
        <v>274</v>
      </c>
    </row>
    <row r="163" spans="1:10" x14ac:dyDescent="0.25">
      <c r="A163" s="71" t="s">
        <v>287</v>
      </c>
      <c r="B163" s="51">
        <v>157755</v>
      </c>
      <c r="C163" s="14" t="s">
        <v>288</v>
      </c>
      <c r="D163" s="15">
        <v>26421.42</v>
      </c>
      <c r="E163" s="15"/>
      <c r="F163" s="16">
        <f t="shared" si="2"/>
        <v>11721.060000002813</v>
      </c>
      <c r="G163" s="17" t="s">
        <v>123</v>
      </c>
      <c r="H163" s="18" t="s">
        <v>124</v>
      </c>
      <c r="I163" s="51">
        <v>70080567</v>
      </c>
      <c r="J163" s="72" t="s">
        <v>274</v>
      </c>
    </row>
    <row r="164" spans="1:10" x14ac:dyDescent="0.25">
      <c r="A164" s="71" t="s">
        <v>287</v>
      </c>
      <c r="B164" s="51">
        <v>435143</v>
      </c>
      <c r="C164" s="14" t="s">
        <v>120</v>
      </c>
      <c r="D164" s="15">
        <v>5202.58</v>
      </c>
      <c r="E164" s="15"/>
      <c r="F164" s="16">
        <f t="shared" si="2"/>
        <v>6518.4800000028135</v>
      </c>
      <c r="G164" s="17" t="s">
        <v>127</v>
      </c>
      <c r="H164" s="18" t="s">
        <v>128</v>
      </c>
      <c r="I164" s="51" t="s">
        <v>300</v>
      </c>
      <c r="J164" s="72" t="s">
        <v>287</v>
      </c>
    </row>
    <row r="165" spans="1:10" x14ac:dyDescent="0.25">
      <c r="A165" s="71" t="s">
        <v>287</v>
      </c>
      <c r="B165" s="51">
        <v>435356</v>
      </c>
      <c r="C165" s="14" t="s">
        <v>120</v>
      </c>
      <c r="D165" s="15">
        <v>133.63999999999999</v>
      </c>
      <c r="E165" s="15"/>
      <c r="F165" s="16">
        <f t="shared" si="2"/>
        <v>6384.8400000028132</v>
      </c>
      <c r="G165" s="17" t="s">
        <v>125</v>
      </c>
      <c r="H165" s="18" t="s">
        <v>182</v>
      </c>
      <c r="I165" s="51" t="s">
        <v>293</v>
      </c>
      <c r="J165" s="72" t="s">
        <v>246</v>
      </c>
    </row>
    <row r="166" spans="1:10" x14ac:dyDescent="0.25">
      <c r="A166" s="71" t="s">
        <v>287</v>
      </c>
      <c r="B166" s="51">
        <v>435356</v>
      </c>
      <c r="C166" s="14" t="s">
        <v>120</v>
      </c>
      <c r="D166" s="15">
        <v>1468.79</v>
      </c>
      <c r="E166" s="15"/>
      <c r="F166" s="16">
        <f t="shared" si="2"/>
        <v>4916.0500000028132</v>
      </c>
      <c r="G166" s="17" t="s">
        <v>125</v>
      </c>
      <c r="H166" s="18" t="s">
        <v>126</v>
      </c>
      <c r="I166" s="51" t="s">
        <v>301</v>
      </c>
      <c r="J166" s="72" t="s">
        <v>287</v>
      </c>
    </row>
    <row r="167" spans="1:10" x14ac:dyDescent="0.25">
      <c r="A167" s="71" t="s">
        <v>287</v>
      </c>
      <c r="B167" s="51">
        <v>477483</v>
      </c>
      <c r="C167" s="14" t="s">
        <v>120</v>
      </c>
      <c r="D167" s="15">
        <v>180</v>
      </c>
      <c r="E167" s="15"/>
      <c r="F167" s="16">
        <f t="shared" si="2"/>
        <v>4736.0500000028132</v>
      </c>
      <c r="G167" s="17" t="s">
        <v>98</v>
      </c>
      <c r="H167" s="18" t="s">
        <v>219</v>
      </c>
      <c r="I167" s="51">
        <v>1414</v>
      </c>
      <c r="J167" s="72" t="s">
        <v>272</v>
      </c>
    </row>
    <row r="168" spans="1:10" x14ac:dyDescent="0.25">
      <c r="A168" s="71" t="s">
        <v>287</v>
      </c>
      <c r="B168" s="51">
        <v>162012</v>
      </c>
      <c r="C168" s="14" t="s">
        <v>46</v>
      </c>
      <c r="D168" s="15">
        <v>258.85000000000002</v>
      </c>
      <c r="E168" s="15"/>
      <c r="F168" s="16">
        <f t="shared" si="2"/>
        <v>4477.2000000028129</v>
      </c>
      <c r="G168" s="17" t="s">
        <v>151</v>
      </c>
      <c r="H168" s="18" t="s">
        <v>153</v>
      </c>
      <c r="I168" s="51">
        <v>44562</v>
      </c>
      <c r="J168" s="72" t="s">
        <v>287</v>
      </c>
    </row>
    <row r="169" spans="1:10" x14ac:dyDescent="0.25">
      <c r="A169" s="71" t="s">
        <v>287</v>
      </c>
      <c r="B169" s="51">
        <v>345593</v>
      </c>
      <c r="C169" s="14" t="s">
        <v>40</v>
      </c>
      <c r="D169" s="15">
        <v>1246.17</v>
      </c>
      <c r="E169" s="15"/>
      <c r="F169" s="16">
        <f t="shared" si="2"/>
        <v>3231.0300000028128</v>
      </c>
      <c r="G169" s="17" t="s">
        <v>155</v>
      </c>
      <c r="H169" s="18" t="s">
        <v>302</v>
      </c>
      <c r="I169" s="51">
        <v>3851</v>
      </c>
      <c r="J169" s="72" t="s">
        <v>266</v>
      </c>
    </row>
    <row r="170" spans="1:10" x14ac:dyDescent="0.25">
      <c r="A170" s="71" t="s">
        <v>287</v>
      </c>
      <c r="B170" s="51">
        <v>162197</v>
      </c>
      <c r="C170" s="14" t="s">
        <v>46</v>
      </c>
      <c r="D170" s="15">
        <v>468</v>
      </c>
      <c r="E170" s="15"/>
      <c r="F170" s="16">
        <f t="shared" si="2"/>
        <v>2763.0300000028128</v>
      </c>
      <c r="G170" s="17" t="s">
        <v>151</v>
      </c>
      <c r="H170" s="18" t="s">
        <v>154</v>
      </c>
      <c r="I170" s="51">
        <v>73369170</v>
      </c>
      <c r="J170" s="72" t="s">
        <v>287</v>
      </c>
    </row>
    <row r="171" spans="1:10" x14ac:dyDescent="0.25">
      <c r="A171" s="71" t="s">
        <v>227</v>
      </c>
      <c r="B171" s="51">
        <v>246994</v>
      </c>
      <c r="C171" s="14" t="s">
        <v>44</v>
      </c>
      <c r="D171" s="15"/>
      <c r="E171" s="15">
        <v>8000</v>
      </c>
      <c r="F171" s="16">
        <f t="shared" si="2"/>
        <v>10763.030000002813</v>
      </c>
      <c r="G171" s="17" t="s">
        <v>29</v>
      </c>
      <c r="H171" s="18"/>
      <c r="I171" s="51"/>
      <c r="J171" s="72"/>
    </row>
    <row r="172" spans="1:10" x14ac:dyDescent="0.25">
      <c r="A172" s="71" t="s">
        <v>227</v>
      </c>
      <c r="B172" s="51">
        <v>300061</v>
      </c>
      <c r="C172" s="14" t="s">
        <v>129</v>
      </c>
      <c r="D172" s="15">
        <v>4506.24</v>
      </c>
      <c r="E172" s="15"/>
      <c r="F172" s="16">
        <f t="shared" si="2"/>
        <v>6256.790000002813</v>
      </c>
      <c r="G172" s="17" t="s">
        <v>52</v>
      </c>
      <c r="H172" s="18" t="s">
        <v>131</v>
      </c>
      <c r="I172" s="51">
        <v>32</v>
      </c>
      <c r="J172" s="72" t="s">
        <v>244</v>
      </c>
    </row>
    <row r="173" spans="1:10" x14ac:dyDescent="0.25">
      <c r="A173" s="71" t="s">
        <v>227</v>
      </c>
      <c r="B173" s="51">
        <v>391563</v>
      </c>
      <c r="C173" s="14" t="s">
        <v>40</v>
      </c>
      <c r="D173" s="15">
        <v>1292.27</v>
      </c>
      <c r="E173" s="15"/>
      <c r="F173" s="16">
        <f t="shared" si="2"/>
        <v>4964.5200000028126</v>
      </c>
      <c r="G173" s="17" t="s">
        <v>43</v>
      </c>
      <c r="H173" s="18" t="s">
        <v>77</v>
      </c>
      <c r="I173" s="51">
        <v>816943</v>
      </c>
      <c r="J173" s="72" t="s">
        <v>196</v>
      </c>
    </row>
    <row r="174" spans="1:10" x14ac:dyDescent="0.25">
      <c r="A174" s="71" t="s">
        <v>303</v>
      </c>
      <c r="B174" s="51">
        <v>323310</v>
      </c>
      <c r="C174" s="14" t="s">
        <v>40</v>
      </c>
      <c r="D174" s="15">
        <v>695.91</v>
      </c>
      <c r="E174" s="15"/>
      <c r="F174" s="16">
        <f t="shared" si="2"/>
        <v>4268.6100000028127</v>
      </c>
      <c r="G174" s="17" t="s">
        <v>48</v>
      </c>
      <c r="H174" s="18" t="s">
        <v>49</v>
      </c>
      <c r="I174" s="51">
        <v>4562</v>
      </c>
      <c r="J174" s="72" t="s">
        <v>304</v>
      </c>
    </row>
    <row r="175" spans="1:10" x14ac:dyDescent="0.25">
      <c r="A175" s="71" t="s">
        <v>303</v>
      </c>
      <c r="B175" s="51">
        <v>322981</v>
      </c>
      <c r="C175" s="14" t="s">
        <v>40</v>
      </c>
      <c r="D175" s="15">
        <v>749</v>
      </c>
      <c r="E175" s="15"/>
      <c r="F175" s="16">
        <f t="shared" si="2"/>
        <v>3519.6100000028127</v>
      </c>
      <c r="G175" s="17" t="s">
        <v>115</v>
      </c>
      <c r="H175" s="18" t="s">
        <v>179</v>
      </c>
      <c r="I175" s="51">
        <v>8219</v>
      </c>
      <c r="J175" s="72" t="s">
        <v>292</v>
      </c>
    </row>
    <row r="176" spans="1:10" x14ac:dyDescent="0.25">
      <c r="A176" s="71" t="s">
        <v>303</v>
      </c>
      <c r="B176" s="51">
        <v>371263</v>
      </c>
      <c r="C176" s="14" t="s">
        <v>44</v>
      </c>
      <c r="D176" s="15"/>
      <c r="E176" s="15">
        <v>24000</v>
      </c>
      <c r="F176" s="16">
        <f t="shared" si="2"/>
        <v>27519.610000002813</v>
      </c>
      <c r="G176" s="17" t="s">
        <v>29</v>
      </c>
      <c r="H176" s="18"/>
      <c r="I176" s="51"/>
      <c r="J176" s="72"/>
    </row>
    <row r="177" spans="1:10" x14ac:dyDescent="0.25">
      <c r="A177" s="71" t="s">
        <v>303</v>
      </c>
      <c r="B177" s="51">
        <v>369318</v>
      </c>
      <c r="C177" s="14" t="s">
        <v>14</v>
      </c>
      <c r="D177" s="15">
        <v>8582.36</v>
      </c>
      <c r="E177" s="15"/>
      <c r="F177" s="16">
        <f t="shared" si="2"/>
        <v>18937.250000002812</v>
      </c>
      <c r="G177" s="17" t="s">
        <v>33</v>
      </c>
      <c r="H177" s="18" t="s">
        <v>235</v>
      </c>
      <c r="I177" s="51">
        <v>82852</v>
      </c>
      <c r="J177" s="72" t="s">
        <v>303</v>
      </c>
    </row>
    <row r="178" spans="1:10" x14ac:dyDescent="0.25">
      <c r="A178" s="71" t="s">
        <v>303</v>
      </c>
      <c r="B178" s="51">
        <v>323727</v>
      </c>
      <c r="C178" s="14" t="s">
        <v>40</v>
      </c>
      <c r="D178" s="15">
        <v>8610</v>
      </c>
      <c r="E178" s="15"/>
      <c r="F178" s="16">
        <f t="shared" si="2"/>
        <v>10327.250000002812</v>
      </c>
      <c r="G178" s="17" t="s">
        <v>43</v>
      </c>
      <c r="H178" s="18" t="s">
        <v>305</v>
      </c>
      <c r="I178" s="51">
        <v>727</v>
      </c>
      <c r="J178" s="72" t="s">
        <v>274</v>
      </c>
    </row>
    <row r="179" spans="1:10" x14ac:dyDescent="0.25">
      <c r="A179" s="71" t="s">
        <v>306</v>
      </c>
      <c r="B179" s="51">
        <v>311066</v>
      </c>
      <c r="C179" s="14" t="s">
        <v>40</v>
      </c>
      <c r="D179" s="15">
        <v>821.25</v>
      </c>
      <c r="E179" s="15"/>
      <c r="F179" s="16">
        <f t="shared" si="2"/>
        <v>9506.0000000028122</v>
      </c>
      <c r="G179" s="17" t="s">
        <v>43</v>
      </c>
      <c r="H179" s="18" t="s">
        <v>140</v>
      </c>
      <c r="I179" s="51">
        <v>1219532</v>
      </c>
      <c r="J179" s="72" t="s">
        <v>218</v>
      </c>
    </row>
    <row r="180" spans="1:10" x14ac:dyDescent="0.25">
      <c r="A180" s="71" t="s">
        <v>306</v>
      </c>
      <c r="B180" s="51">
        <v>311359</v>
      </c>
      <c r="C180" s="14" t="s">
        <v>40</v>
      </c>
      <c r="D180" s="15">
        <v>1751.2</v>
      </c>
      <c r="E180" s="15"/>
      <c r="F180" s="16">
        <f t="shared" si="2"/>
        <v>7754.8000000028123</v>
      </c>
      <c r="G180" s="17" t="s">
        <v>43</v>
      </c>
      <c r="H180" s="18" t="s">
        <v>241</v>
      </c>
      <c r="I180" s="51">
        <v>174186</v>
      </c>
      <c r="J180" s="72" t="s">
        <v>218</v>
      </c>
    </row>
    <row r="181" spans="1:10" x14ac:dyDescent="0.25">
      <c r="A181" s="71" t="s">
        <v>306</v>
      </c>
      <c r="B181" s="51">
        <v>309327</v>
      </c>
      <c r="C181" s="14" t="s">
        <v>40</v>
      </c>
      <c r="D181" s="15">
        <v>310.8</v>
      </c>
      <c r="E181" s="15"/>
      <c r="F181" s="16">
        <f t="shared" si="2"/>
        <v>7444.0000000028122</v>
      </c>
      <c r="G181" s="17" t="s">
        <v>115</v>
      </c>
      <c r="H181" s="18" t="s">
        <v>181</v>
      </c>
      <c r="I181" s="51">
        <v>7584</v>
      </c>
      <c r="J181" s="72" t="s">
        <v>292</v>
      </c>
    </row>
    <row r="182" spans="1:10" x14ac:dyDescent="0.25">
      <c r="A182" s="71" t="s">
        <v>306</v>
      </c>
      <c r="B182" s="51">
        <v>309702</v>
      </c>
      <c r="C182" s="14" t="s">
        <v>40</v>
      </c>
      <c r="D182" s="15">
        <v>1959.64</v>
      </c>
      <c r="E182" s="15"/>
      <c r="F182" s="16">
        <f t="shared" si="2"/>
        <v>5484.3600000028118</v>
      </c>
      <c r="G182" s="17" t="s">
        <v>43</v>
      </c>
      <c r="H182" s="18" t="s">
        <v>133</v>
      </c>
      <c r="I182" s="51">
        <v>308485</v>
      </c>
      <c r="J182" s="72" t="s">
        <v>307</v>
      </c>
    </row>
    <row r="183" spans="1:10" x14ac:dyDescent="0.25">
      <c r="A183" s="71" t="s">
        <v>306</v>
      </c>
      <c r="B183" s="51">
        <v>461251</v>
      </c>
      <c r="C183" s="14" t="s">
        <v>44</v>
      </c>
      <c r="D183" s="15"/>
      <c r="E183" s="15">
        <v>5000</v>
      </c>
      <c r="F183" s="16">
        <f t="shared" si="2"/>
        <v>10484.360000002813</v>
      </c>
      <c r="G183" s="17" t="s">
        <v>29</v>
      </c>
      <c r="H183" s="18"/>
      <c r="I183" s="51"/>
      <c r="J183" s="72"/>
    </row>
    <row r="184" spans="1:10" x14ac:dyDescent="0.25">
      <c r="A184" s="71" t="s">
        <v>306</v>
      </c>
      <c r="B184" s="51">
        <v>311629</v>
      </c>
      <c r="C184" s="14" t="s">
        <v>40</v>
      </c>
      <c r="D184" s="15">
        <v>1100</v>
      </c>
      <c r="E184" s="15"/>
      <c r="F184" s="16">
        <f t="shared" si="2"/>
        <v>9384.3600000028127</v>
      </c>
      <c r="G184" s="17" t="s">
        <v>43</v>
      </c>
      <c r="H184" s="18" t="s">
        <v>308</v>
      </c>
      <c r="I184" s="51">
        <v>289451</v>
      </c>
      <c r="J184" s="72" t="s">
        <v>309</v>
      </c>
    </row>
    <row r="185" spans="1:10" x14ac:dyDescent="0.25">
      <c r="A185" s="71" t="s">
        <v>306</v>
      </c>
      <c r="B185" s="51">
        <v>310797</v>
      </c>
      <c r="C185" s="14" t="s">
        <v>40</v>
      </c>
      <c r="D185" s="15">
        <v>1388.62</v>
      </c>
      <c r="E185" s="15"/>
      <c r="F185" s="16">
        <f t="shared" si="2"/>
        <v>7995.7400000028128</v>
      </c>
      <c r="G185" s="17" t="s">
        <v>43</v>
      </c>
      <c r="H185" s="18" t="s">
        <v>213</v>
      </c>
      <c r="I185" s="51">
        <v>286971</v>
      </c>
      <c r="J185" s="72" t="s">
        <v>307</v>
      </c>
    </row>
    <row r="186" spans="1:10" x14ac:dyDescent="0.25">
      <c r="A186" s="71" t="s">
        <v>306</v>
      </c>
      <c r="B186" s="51">
        <v>310368</v>
      </c>
      <c r="C186" s="14" t="s">
        <v>40</v>
      </c>
      <c r="D186" s="15">
        <v>1771.75</v>
      </c>
      <c r="E186" s="15"/>
      <c r="F186" s="16">
        <f t="shared" si="2"/>
        <v>6223.9900000028128</v>
      </c>
      <c r="G186" s="17" t="s">
        <v>43</v>
      </c>
      <c r="H186" s="18" t="s">
        <v>213</v>
      </c>
      <c r="I186" s="51">
        <v>560854</v>
      </c>
      <c r="J186" s="72" t="s">
        <v>307</v>
      </c>
    </row>
    <row r="187" spans="1:10" x14ac:dyDescent="0.25">
      <c r="A187" s="71" t="s">
        <v>306</v>
      </c>
      <c r="B187" s="51">
        <v>311926</v>
      </c>
      <c r="C187" s="14" t="s">
        <v>40</v>
      </c>
      <c r="D187" s="15">
        <v>1236.48</v>
      </c>
      <c r="E187" s="15"/>
      <c r="F187" s="16">
        <f t="shared" si="2"/>
        <v>4987.5100000028124</v>
      </c>
      <c r="G187" s="17" t="s">
        <v>48</v>
      </c>
      <c r="H187" s="18" t="s">
        <v>49</v>
      </c>
      <c r="I187" s="51">
        <v>4576</v>
      </c>
      <c r="J187" s="72" t="s">
        <v>309</v>
      </c>
    </row>
    <row r="188" spans="1:10" x14ac:dyDescent="0.25">
      <c r="A188" s="71" t="s">
        <v>306</v>
      </c>
      <c r="B188" s="51">
        <v>309007</v>
      </c>
      <c r="C188" s="14" t="s">
        <v>40</v>
      </c>
      <c r="D188" s="15">
        <v>889.4</v>
      </c>
      <c r="E188" s="15"/>
      <c r="F188" s="16">
        <f t="shared" si="2"/>
        <v>4098.1100000028127</v>
      </c>
      <c r="G188" s="17" t="s">
        <v>43</v>
      </c>
      <c r="H188" s="18" t="s">
        <v>310</v>
      </c>
      <c r="I188" s="51">
        <v>111</v>
      </c>
      <c r="J188" s="72" t="s">
        <v>307</v>
      </c>
    </row>
    <row r="189" spans="1:10" x14ac:dyDescent="0.25">
      <c r="A189" s="71" t="s">
        <v>311</v>
      </c>
      <c r="B189" s="51">
        <v>475631</v>
      </c>
      <c r="C189" s="14" t="s">
        <v>40</v>
      </c>
      <c r="D189" s="15">
        <v>764.12</v>
      </c>
      <c r="E189" s="15"/>
      <c r="F189" s="16">
        <f t="shared" si="2"/>
        <v>3333.9900000028128</v>
      </c>
      <c r="G189" s="17" t="s">
        <v>43</v>
      </c>
      <c r="H189" s="18" t="s">
        <v>312</v>
      </c>
      <c r="I189" s="51">
        <v>117551</v>
      </c>
      <c r="J189" s="72" t="s">
        <v>307</v>
      </c>
    </row>
    <row r="190" spans="1:10" x14ac:dyDescent="0.25">
      <c r="A190" s="71" t="s">
        <v>311</v>
      </c>
      <c r="B190" s="51">
        <v>474943</v>
      </c>
      <c r="C190" s="14" t="s">
        <v>40</v>
      </c>
      <c r="D190" s="15">
        <v>705.98</v>
      </c>
      <c r="E190" s="15"/>
      <c r="F190" s="16">
        <f t="shared" si="2"/>
        <v>2628.0100000028128</v>
      </c>
      <c r="G190" s="17" t="s">
        <v>43</v>
      </c>
      <c r="H190" s="18" t="s">
        <v>208</v>
      </c>
      <c r="I190" s="51">
        <v>170523</v>
      </c>
      <c r="J190" s="72" t="s">
        <v>218</v>
      </c>
    </row>
    <row r="191" spans="1:10" x14ac:dyDescent="0.25">
      <c r="A191" s="71" t="s">
        <v>311</v>
      </c>
      <c r="B191" s="51">
        <v>531589</v>
      </c>
      <c r="C191" s="14" t="s">
        <v>44</v>
      </c>
      <c r="D191" s="15"/>
      <c r="E191" s="15">
        <v>153000</v>
      </c>
      <c r="F191" s="16">
        <f t="shared" si="2"/>
        <v>155628.0100000028</v>
      </c>
      <c r="G191" s="17" t="s">
        <v>29</v>
      </c>
      <c r="H191" s="18"/>
      <c r="I191" s="51"/>
      <c r="J191" s="72"/>
    </row>
    <row r="192" spans="1:10" x14ac:dyDescent="0.25">
      <c r="A192" s="71" t="s">
        <v>311</v>
      </c>
      <c r="B192" s="51">
        <v>271417</v>
      </c>
      <c r="C192" s="14" t="s">
        <v>62</v>
      </c>
      <c r="D192" s="15">
        <v>1629.33</v>
      </c>
      <c r="E192" s="15"/>
      <c r="F192" s="16">
        <f t="shared" si="2"/>
        <v>153998.68000000282</v>
      </c>
      <c r="G192" s="101" t="s">
        <v>73</v>
      </c>
      <c r="H192" s="18" t="s">
        <v>313</v>
      </c>
      <c r="I192" s="51">
        <v>44501</v>
      </c>
      <c r="J192" s="72" t="s">
        <v>280</v>
      </c>
    </row>
    <row r="193" spans="1:10" x14ac:dyDescent="0.25">
      <c r="A193" s="71" t="s">
        <v>311</v>
      </c>
      <c r="B193" s="51">
        <v>469781</v>
      </c>
      <c r="C193" s="14" t="s">
        <v>40</v>
      </c>
      <c r="D193" s="15">
        <v>681.84</v>
      </c>
      <c r="E193" s="15"/>
      <c r="F193" s="16">
        <f t="shared" si="2"/>
        <v>153316.84000000282</v>
      </c>
      <c r="G193" s="17" t="s">
        <v>43</v>
      </c>
      <c r="H193" s="18" t="s">
        <v>134</v>
      </c>
      <c r="I193" s="51">
        <v>179917</v>
      </c>
      <c r="J193" s="72" t="s">
        <v>307</v>
      </c>
    </row>
    <row r="194" spans="1:10" x14ac:dyDescent="0.25">
      <c r="A194" s="71" t="s">
        <v>311</v>
      </c>
      <c r="B194" s="51">
        <v>467821</v>
      </c>
      <c r="C194" s="14" t="s">
        <v>40</v>
      </c>
      <c r="D194" s="15">
        <v>207.54</v>
      </c>
      <c r="E194" s="15"/>
      <c r="F194" s="16">
        <f t="shared" si="2"/>
        <v>153109.30000000281</v>
      </c>
      <c r="G194" s="17" t="s">
        <v>43</v>
      </c>
      <c r="H194" s="18" t="s">
        <v>140</v>
      </c>
      <c r="I194" s="51">
        <v>1227388</v>
      </c>
      <c r="J194" s="72" t="s">
        <v>307</v>
      </c>
    </row>
    <row r="195" spans="1:10" x14ac:dyDescent="0.25">
      <c r="A195" s="71" t="s">
        <v>311</v>
      </c>
      <c r="B195" s="51">
        <v>473629</v>
      </c>
      <c r="C195" s="14" t="s">
        <v>40</v>
      </c>
      <c r="D195" s="15">
        <v>459</v>
      </c>
      <c r="E195" s="15"/>
      <c r="F195" s="16">
        <f t="shared" si="2"/>
        <v>152650.30000000281</v>
      </c>
      <c r="G195" s="17" t="s">
        <v>141</v>
      </c>
      <c r="H195" s="18" t="s">
        <v>314</v>
      </c>
      <c r="I195" s="51">
        <v>13131</v>
      </c>
      <c r="J195" s="72" t="s">
        <v>309</v>
      </c>
    </row>
    <row r="196" spans="1:10" x14ac:dyDescent="0.25">
      <c r="A196" s="71" t="s">
        <v>311</v>
      </c>
      <c r="B196" s="51">
        <v>471085</v>
      </c>
      <c r="C196" s="14" t="s">
        <v>40</v>
      </c>
      <c r="D196" s="15">
        <v>2366.21</v>
      </c>
      <c r="E196" s="15"/>
      <c r="F196" s="16">
        <f t="shared" si="2"/>
        <v>150284.09000000282</v>
      </c>
      <c r="G196" s="17" t="s">
        <v>43</v>
      </c>
      <c r="H196" s="18" t="s">
        <v>77</v>
      </c>
      <c r="I196" s="51">
        <v>825803</v>
      </c>
      <c r="J196" s="72" t="s">
        <v>307</v>
      </c>
    </row>
    <row r="197" spans="1:10" x14ac:dyDescent="0.25">
      <c r="A197" s="71" t="s">
        <v>311</v>
      </c>
      <c r="B197" s="51">
        <v>469313</v>
      </c>
      <c r="C197" s="14" t="s">
        <v>40</v>
      </c>
      <c r="D197" s="15">
        <v>791.81</v>
      </c>
      <c r="E197" s="15"/>
      <c r="F197" s="16">
        <f t="shared" si="2"/>
        <v>149492.28000000282</v>
      </c>
      <c r="G197" s="17" t="s">
        <v>43</v>
      </c>
      <c r="H197" s="18" t="s">
        <v>216</v>
      </c>
      <c r="I197" s="51">
        <v>26811</v>
      </c>
      <c r="J197" s="72" t="s">
        <v>307</v>
      </c>
    </row>
    <row r="198" spans="1:10" x14ac:dyDescent="0.25">
      <c r="A198" s="71" t="s">
        <v>311</v>
      </c>
      <c r="B198" s="51">
        <v>472499</v>
      </c>
      <c r="C198" s="14" t="s">
        <v>40</v>
      </c>
      <c r="D198" s="15">
        <v>384</v>
      </c>
      <c r="E198" s="15"/>
      <c r="F198" s="16">
        <f t="shared" si="2"/>
        <v>149108.28000000282</v>
      </c>
      <c r="G198" s="17" t="s">
        <v>43</v>
      </c>
      <c r="H198" s="18" t="s">
        <v>315</v>
      </c>
      <c r="I198" s="51">
        <v>603050</v>
      </c>
      <c r="J198" s="72" t="s">
        <v>307</v>
      </c>
    </row>
    <row r="199" spans="1:10" x14ac:dyDescent="0.25">
      <c r="A199" s="71" t="s">
        <v>311</v>
      </c>
      <c r="B199" s="51">
        <v>470230</v>
      </c>
      <c r="C199" s="14" t="s">
        <v>40</v>
      </c>
      <c r="D199" s="15">
        <v>933.31</v>
      </c>
      <c r="E199" s="15"/>
      <c r="F199" s="16">
        <f t="shared" si="2"/>
        <v>148174.97000000282</v>
      </c>
      <c r="G199" s="17" t="s">
        <v>43</v>
      </c>
      <c r="H199" s="18" t="s">
        <v>78</v>
      </c>
      <c r="I199" s="51">
        <v>220964</v>
      </c>
      <c r="J199" s="72" t="s">
        <v>307</v>
      </c>
    </row>
    <row r="200" spans="1:10" x14ac:dyDescent="0.25">
      <c r="A200" s="71" t="s">
        <v>311</v>
      </c>
      <c r="B200" s="51">
        <v>467276</v>
      </c>
      <c r="C200" s="14" t="s">
        <v>40</v>
      </c>
      <c r="D200" s="15">
        <v>501.35</v>
      </c>
      <c r="E200" s="15"/>
      <c r="F200" s="16">
        <f t="shared" si="2"/>
        <v>147673.62000000282</v>
      </c>
      <c r="G200" s="17" t="s">
        <v>43</v>
      </c>
      <c r="H200" s="18" t="s">
        <v>110</v>
      </c>
      <c r="I200" s="51">
        <v>13686</v>
      </c>
      <c r="J200" s="72" t="s">
        <v>307</v>
      </c>
    </row>
    <row r="201" spans="1:10" x14ac:dyDescent="0.25">
      <c r="A201" s="71" t="s">
        <v>311</v>
      </c>
      <c r="B201" s="51">
        <v>478268</v>
      </c>
      <c r="C201" s="14" t="s">
        <v>40</v>
      </c>
      <c r="D201" s="15">
        <v>397.66</v>
      </c>
      <c r="E201" s="15"/>
      <c r="F201" s="16">
        <f t="shared" si="2"/>
        <v>147275.96000000281</v>
      </c>
      <c r="G201" s="17" t="s">
        <v>48</v>
      </c>
      <c r="H201" s="18" t="s">
        <v>49</v>
      </c>
      <c r="I201" s="51">
        <v>4589</v>
      </c>
      <c r="J201" s="72" t="s">
        <v>233</v>
      </c>
    </row>
    <row r="202" spans="1:10" x14ac:dyDescent="0.25">
      <c r="A202" s="71" t="s">
        <v>311</v>
      </c>
      <c r="B202" s="51">
        <v>96587</v>
      </c>
      <c r="C202" s="14" t="s">
        <v>143</v>
      </c>
      <c r="D202" s="15">
        <v>2575.71</v>
      </c>
      <c r="E202" s="15"/>
      <c r="F202" s="16">
        <f t="shared" ref="F202:F253" si="3">F201-D202+E202</f>
        <v>144700.25000000282</v>
      </c>
      <c r="G202" s="17" t="s">
        <v>144</v>
      </c>
      <c r="H202" s="18" t="s">
        <v>145</v>
      </c>
      <c r="I202" s="51">
        <v>15047203</v>
      </c>
      <c r="J202" s="72" t="s">
        <v>225</v>
      </c>
    </row>
    <row r="203" spans="1:10" x14ac:dyDescent="0.25">
      <c r="A203" s="71" t="s">
        <v>311</v>
      </c>
      <c r="B203" s="51">
        <v>471542</v>
      </c>
      <c r="C203" s="14" t="s">
        <v>40</v>
      </c>
      <c r="D203" s="15">
        <v>985.66</v>
      </c>
      <c r="E203" s="15"/>
      <c r="F203" s="16">
        <f t="shared" si="3"/>
        <v>143714.59000000282</v>
      </c>
      <c r="G203" s="17" t="s">
        <v>43</v>
      </c>
      <c r="H203" s="18" t="s">
        <v>50</v>
      </c>
      <c r="I203" s="51">
        <v>111133</v>
      </c>
      <c r="J203" s="72" t="s">
        <v>307</v>
      </c>
    </row>
    <row r="204" spans="1:10" x14ac:dyDescent="0.25">
      <c r="A204" s="71" t="s">
        <v>311</v>
      </c>
      <c r="B204" s="51">
        <v>474134</v>
      </c>
      <c r="C204" s="14" t="s">
        <v>40</v>
      </c>
      <c r="D204" s="15">
        <v>560</v>
      </c>
      <c r="E204" s="15"/>
      <c r="F204" s="16">
        <f t="shared" si="3"/>
        <v>143154.59000000282</v>
      </c>
      <c r="G204" s="17" t="s">
        <v>43</v>
      </c>
      <c r="H204" s="18" t="s">
        <v>202</v>
      </c>
      <c r="I204" s="51">
        <v>393077</v>
      </c>
      <c r="J204" s="72" t="s">
        <v>309</v>
      </c>
    </row>
    <row r="205" spans="1:10" x14ac:dyDescent="0.25">
      <c r="A205" s="71" t="s">
        <v>311</v>
      </c>
      <c r="B205" s="51">
        <v>471976</v>
      </c>
      <c r="C205" s="14" t="s">
        <v>40</v>
      </c>
      <c r="D205" s="15">
        <v>1523.33</v>
      </c>
      <c r="E205" s="15"/>
      <c r="F205" s="16">
        <f t="shared" si="3"/>
        <v>141631.26000000283</v>
      </c>
      <c r="G205" s="17" t="s">
        <v>43</v>
      </c>
      <c r="H205" s="18" t="s">
        <v>77</v>
      </c>
      <c r="I205" s="51">
        <v>8268</v>
      </c>
      <c r="J205" s="72" t="s">
        <v>307</v>
      </c>
    </row>
    <row r="206" spans="1:10" x14ac:dyDescent="0.25">
      <c r="A206" s="71" t="s">
        <v>311</v>
      </c>
      <c r="B206" s="51">
        <v>468308</v>
      </c>
      <c r="C206" s="14" t="s">
        <v>40</v>
      </c>
      <c r="D206" s="15">
        <v>5317.4</v>
      </c>
      <c r="E206" s="15"/>
      <c r="F206" s="16">
        <f t="shared" si="3"/>
        <v>136313.86000000284</v>
      </c>
      <c r="G206" s="17" t="s">
        <v>43</v>
      </c>
      <c r="H206" s="18" t="s">
        <v>316</v>
      </c>
      <c r="I206" s="51">
        <v>16344</v>
      </c>
      <c r="J206" s="72" t="s">
        <v>307</v>
      </c>
    </row>
    <row r="207" spans="1:10" x14ac:dyDescent="0.25">
      <c r="A207" s="71" t="s">
        <v>311</v>
      </c>
      <c r="B207" s="51">
        <v>477813</v>
      </c>
      <c r="C207" s="14" t="s">
        <v>40</v>
      </c>
      <c r="D207" s="15">
        <v>660</v>
      </c>
      <c r="E207" s="15"/>
      <c r="F207" s="16">
        <f t="shared" si="3"/>
        <v>135653.86000000284</v>
      </c>
      <c r="G207" s="17" t="s">
        <v>43</v>
      </c>
      <c r="H207" s="18" t="s">
        <v>139</v>
      </c>
      <c r="I207" s="51">
        <v>126724</v>
      </c>
      <c r="J207" s="72" t="s">
        <v>233</v>
      </c>
    </row>
    <row r="208" spans="1:10" x14ac:dyDescent="0.25">
      <c r="A208" s="71" t="s">
        <v>311</v>
      </c>
      <c r="B208" s="51">
        <v>466805</v>
      </c>
      <c r="C208" s="14" t="s">
        <v>40</v>
      </c>
      <c r="D208" s="15">
        <v>2996.13</v>
      </c>
      <c r="E208" s="15"/>
      <c r="F208" s="16">
        <f t="shared" si="3"/>
        <v>132657.73000000283</v>
      </c>
      <c r="G208" s="17" t="s">
        <v>43</v>
      </c>
      <c r="H208" s="18" t="s">
        <v>77</v>
      </c>
      <c r="I208" s="51">
        <v>821923</v>
      </c>
      <c r="J208" s="72" t="s">
        <v>220</v>
      </c>
    </row>
    <row r="209" spans="1:10" x14ac:dyDescent="0.25">
      <c r="A209" s="71" t="s">
        <v>311</v>
      </c>
      <c r="B209" s="51">
        <v>477324</v>
      </c>
      <c r="C209" s="14" t="s">
        <v>40</v>
      </c>
      <c r="D209" s="15">
        <v>1194.22</v>
      </c>
      <c r="E209" s="15"/>
      <c r="F209" s="16">
        <f t="shared" si="3"/>
        <v>131463.51000000283</v>
      </c>
      <c r="G209" s="17" t="s">
        <v>43</v>
      </c>
      <c r="H209" s="18" t="s">
        <v>192</v>
      </c>
      <c r="I209" s="51">
        <v>2112878</v>
      </c>
      <c r="J209" s="72" t="s">
        <v>233</v>
      </c>
    </row>
    <row r="210" spans="1:10" x14ac:dyDescent="0.25">
      <c r="A210" s="71" t="s">
        <v>311</v>
      </c>
      <c r="B210" s="51">
        <v>476213</v>
      </c>
      <c r="C210" s="14" t="s">
        <v>40</v>
      </c>
      <c r="D210" s="15">
        <v>889.4</v>
      </c>
      <c r="E210" s="15"/>
      <c r="F210" s="16">
        <f t="shared" si="3"/>
        <v>130574.11000000284</v>
      </c>
      <c r="G210" s="17" t="s">
        <v>43</v>
      </c>
      <c r="H210" s="18" t="s">
        <v>193</v>
      </c>
      <c r="I210" s="51">
        <v>407425</v>
      </c>
      <c r="J210" s="72" t="s">
        <v>307</v>
      </c>
    </row>
    <row r="211" spans="1:10" x14ac:dyDescent="0.25">
      <c r="A211" s="71" t="s">
        <v>311</v>
      </c>
      <c r="B211" s="51">
        <v>473131</v>
      </c>
      <c r="C211" s="14" t="s">
        <v>40</v>
      </c>
      <c r="D211" s="15">
        <v>1235.52</v>
      </c>
      <c r="E211" s="15"/>
      <c r="F211" s="16">
        <f t="shared" si="3"/>
        <v>129338.59000000283</v>
      </c>
      <c r="G211" s="17" t="s">
        <v>43</v>
      </c>
      <c r="H211" s="18" t="s">
        <v>317</v>
      </c>
      <c r="I211" s="51">
        <v>33735</v>
      </c>
      <c r="J211" s="72" t="s">
        <v>309</v>
      </c>
    </row>
    <row r="212" spans="1:10" x14ac:dyDescent="0.25">
      <c r="A212" s="71" t="s">
        <v>311</v>
      </c>
      <c r="B212" s="51">
        <v>476741</v>
      </c>
      <c r="C212" s="14" t="s">
        <v>40</v>
      </c>
      <c r="D212" s="15">
        <v>548</v>
      </c>
      <c r="E212" s="15"/>
      <c r="F212" s="16">
        <f t="shared" si="3"/>
        <v>128790.59000000283</v>
      </c>
      <c r="G212" s="17" t="s">
        <v>43</v>
      </c>
      <c r="H212" s="18" t="s">
        <v>318</v>
      </c>
      <c r="I212" s="51">
        <v>260257</v>
      </c>
      <c r="J212" s="72" t="s">
        <v>307</v>
      </c>
    </row>
    <row r="213" spans="1:10" x14ac:dyDescent="0.25">
      <c r="A213" s="71" t="s">
        <v>311</v>
      </c>
      <c r="B213" s="51">
        <v>468763</v>
      </c>
      <c r="C213" s="14" t="s">
        <v>40</v>
      </c>
      <c r="D213" s="15">
        <v>300</v>
      </c>
      <c r="E213" s="15"/>
      <c r="F213" s="16">
        <f t="shared" si="3"/>
        <v>128490.59000000283</v>
      </c>
      <c r="G213" s="17" t="s">
        <v>43</v>
      </c>
      <c r="H213" s="18" t="s">
        <v>139</v>
      </c>
      <c r="I213" s="51">
        <v>126615</v>
      </c>
      <c r="J213" s="72" t="s">
        <v>307</v>
      </c>
    </row>
    <row r="214" spans="1:10" x14ac:dyDescent="0.25">
      <c r="A214" s="71" t="s">
        <v>311</v>
      </c>
      <c r="B214" s="51">
        <v>470646</v>
      </c>
      <c r="C214" s="14" t="s">
        <v>40</v>
      </c>
      <c r="D214" s="15">
        <v>1809.5</v>
      </c>
      <c r="E214" s="15"/>
      <c r="F214" s="16">
        <f t="shared" si="3"/>
        <v>126681.09000000283</v>
      </c>
      <c r="G214" s="17" t="s">
        <v>43</v>
      </c>
      <c r="H214" s="18" t="s">
        <v>77</v>
      </c>
      <c r="I214" s="51">
        <v>825795</v>
      </c>
      <c r="J214" s="72" t="s">
        <v>307</v>
      </c>
    </row>
    <row r="215" spans="1:10" x14ac:dyDescent="0.25">
      <c r="A215" s="71" t="s">
        <v>311</v>
      </c>
      <c r="B215" s="51">
        <v>271416</v>
      </c>
      <c r="C215" s="14" t="s">
        <v>62</v>
      </c>
      <c r="D215" s="15">
        <v>121748.46</v>
      </c>
      <c r="E215" s="15"/>
      <c r="F215" s="16">
        <f t="shared" si="3"/>
        <v>4932.6300000028277</v>
      </c>
      <c r="G215" s="17" t="s">
        <v>147</v>
      </c>
      <c r="H215" s="18" t="s">
        <v>148</v>
      </c>
      <c r="I215" s="51">
        <v>44501</v>
      </c>
      <c r="J215" s="72" t="s">
        <v>282</v>
      </c>
    </row>
    <row r="216" spans="1:10" x14ac:dyDescent="0.25">
      <c r="A216" s="71" t="s">
        <v>319</v>
      </c>
      <c r="B216" s="51">
        <v>347770</v>
      </c>
      <c r="C216" s="14" t="s">
        <v>40</v>
      </c>
      <c r="D216" s="15">
        <v>334.93</v>
      </c>
      <c r="E216" s="15"/>
      <c r="F216" s="16">
        <f t="shared" si="3"/>
        <v>4597.7000000028274</v>
      </c>
      <c r="G216" s="17" t="s">
        <v>98</v>
      </c>
      <c r="H216" s="18" t="s">
        <v>221</v>
      </c>
      <c r="I216" s="51">
        <v>458</v>
      </c>
      <c r="J216" s="72" t="s">
        <v>203</v>
      </c>
    </row>
    <row r="217" spans="1:10" x14ac:dyDescent="0.25">
      <c r="A217" s="71" t="s">
        <v>319</v>
      </c>
      <c r="B217" s="51">
        <v>347770</v>
      </c>
      <c r="C217" s="14" t="s">
        <v>40</v>
      </c>
      <c r="D217" s="15">
        <v>866.67</v>
      </c>
      <c r="E217" s="15"/>
      <c r="F217" s="16">
        <f t="shared" si="3"/>
        <v>3731.0300000028274</v>
      </c>
      <c r="G217" s="17" t="s">
        <v>51</v>
      </c>
      <c r="H217" s="18" t="s">
        <v>221</v>
      </c>
      <c r="I217" s="51">
        <v>574</v>
      </c>
      <c r="J217" s="72" t="s">
        <v>203</v>
      </c>
    </row>
    <row r="218" spans="1:10" x14ac:dyDescent="0.25">
      <c r="A218" s="71" t="s">
        <v>319</v>
      </c>
      <c r="B218" s="51">
        <v>349489</v>
      </c>
      <c r="C218" s="14" t="s">
        <v>40</v>
      </c>
      <c r="D218" s="15">
        <v>994.53</v>
      </c>
      <c r="E218" s="15"/>
      <c r="F218" s="16">
        <f t="shared" si="3"/>
        <v>2736.5000000028276</v>
      </c>
      <c r="G218" s="17" t="s">
        <v>43</v>
      </c>
      <c r="H218" s="18" t="s">
        <v>53</v>
      </c>
      <c r="I218" s="51">
        <v>1513833</v>
      </c>
      <c r="J218" s="72" t="s">
        <v>282</v>
      </c>
    </row>
    <row r="219" spans="1:10" x14ac:dyDescent="0.25">
      <c r="A219" s="71" t="s">
        <v>319</v>
      </c>
      <c r="B219" s="51">
        <v>348149</v>
      </c>
      <c r="C219" s="14" t="s">
        <v>40</v>
      </c>
      <c r="D219" s="15">
        <v>2665.37</v>
      </c>
      <c r="E219" s="15"/>
      <c r="F219" s="16">
        <f t="shared" si="3"/>
        <v>71.130000002827728</v>
      </c>
      <c r="G219" s="17" t="s">
        <v>43</v>
      </c>
      <c r="H219" s="18" t="s">
        <v>57</v>
      </c>
      <c r="I219" s="51">
        <v>3142991</v>
      </c>
      <c r="J219" s="72" t="s">
        <v>320</v>
      </c>
    </row>
    <row r="220" spans="1:10" x14ac:dyDescent="0.25">
      <c r="A220" s="71" t="s">
        <v>319</v>
      </c>
      <c r="B220" s="51">
        <v>551352</v>
      </c>
      <c r="C220" s="14" t="s">
        <v>44</v>
      </c>
      <c r="D220" s="15"/>
      <c r="E220" s="15">
        <v>10000</v>
      </c>
      <c r="F220" s="16">
        <f t="shared" si="3"/>
        <v>10071.130000002828</v>
      </c>
      <c r="G220" s="17" t="s">
        <v>29</v>
      </c>
      <c r="H220" s="18"/>
      <c r="I220" s="51"/>
      <c r="J220" s="72"/>
    </row>
    <row r="221" spans="1:10" x14ac:dyDescent="0.25">
      <c r="A221" s="71" t="s">
        <v>319</v>
      </c>
      <c r="B221" s="51">
        <v>349736</v>
      </c>
      <c r="C221" s="14" t="s">
        <v>40</v>
      </c>
      <c r="D221" s="15">
        <v>149.02000000000001</v>
      </c>
      <c r="E221" s="15"/>
      <c r="F221" s="16">
        <f t="shared" si="3"/>
        <v>9922.1100000028273</v>
      </c>
      <c r="G221" s="17" t="s">
        <v>43</v>
      </c>
      <c r="H221" s="18" t="s">
        <v>321</v>
      </c>
      <c r="I221" s="51">
        <v>1825033</v>
      </c>
      <c r="J221" s="72" t="s">
        <v>282</v>
      </c>
    </row>
    <row r="222" spans="1:10" x14ac:dyDescent="0.25">
      <c r="A222" s="71" t="s">
        <v>319</v>
      </c>
      <c r="B222" s="51">
        <v>349736</v>
      </c>
      <c r="C222" s="14" t="s">
        <v>40</v>
      </c>
      <c r="D222" s="15">
        <v>185.54</v>
      </c>
      <c r="E222" s="15"/>
      <c r="F222" s="16">
        <f t="shared" si="3"/>
        <v>9736.5700000028264</v>
      </c>
      <c r="G222" s="17" t="s">
        <v>43</v>
      </c>
      <c r="H222" s="18" t="s">
        <v>321</v>
      </c>
      <c r="I222" s="51">
        <v>1838658</v>
      </c>
      <c r="J222" s="72" t="s">
        <v>282</v>
      </c>
    </row>
    <row r="223" spans="1:10" x14ac:dyDescent="0.25">
      <c r="A223" s="71" t="s">
        <v>319</v>
      </c>
      <c r="B223" s="51">
        <v>350408</v>
      </c>
      <c r="C223" s="14" t="s">
        <v>40</v>
      </c>
      <c r="D223" s="15">
        <v>1093.58</v>
      </c>
      <c r="E223" s="15"/>
      <c r="F223" s="16">
        <f t="shared" si="3"/>
        <v>8642.9900000028265</v>
      </c>
      <c r="G223" s="17" t="s">
        <v>48</v>
      </c>
      <c r="H223" s="18" t="s">
        <v>49</v>
      </c>
      <c r="I223" s="51">
        <v>1208</v>
      </c>
      <c r="J223" s="72" t="s">
        <v>282</v>
      </c>
    </row>
    <row r="224" spans="1:10" x14ac:dyDescent="0.25">
      <c r="A224" s="71" t="s">
        <v>319</v>
      </c>
      <c r="B224" s="51">
        <v>350014</v>
      </c>
      <c r="C224" s="14" t="s">
        <v>40</v>
      </c>
      <c r="D224" s="15">
        <v>4600</v>
      </c>
      <c r="E224" s="15"/>
      <c r="F224" s="16">
        <f t="shared" si="3"/>
        <v>4042.9900000028265</v>
      </c>
      <c r="G224" s="17" t="s">
        <v>43</v>
      </c>
      <c r="H224" s="18" t="s">
        <v>322</v>
      </c>
      <c r="I224" s="51">
        <v>3548</v>
      </c>
      <c r="J224" s="72" t="s">
        <v>272</v>
      </c>
    </row>
    <row r="225" spans="1:10" x14ac:dyDescent="0.25">
      <c r="A225" s="71" t="s">
        <v>319</v>
      </c>
      <c r="B225" s="51">
        <v>349165</v>
      </c>
      <c r="C225" s="14" t="s">
        <v>40</v>
      </c>
      <c r="D225" s="15">
        <v>346.63</v>
      </c>
      <c r="E225" s="15"/>
      <c r="F225" s="16">
        <f t="shared" si="3"/>
        <v>3696.3600000028264</v>
      </c>
      <c r="G225" s="17" t="s">
        <v>43</v>
      </c>
      <c r="H225" s="18" t="s">
        <v>57</v>
      </c>
      <c r="I225" s="51">
        <v>3142993</v>
      </c>
      <c r="J225" s="72" t="s">
        <v>320</v>
      </c>
    </row>
    <row r="226" spans="1:10" x14ac:dyDescent="0.25">
      <c r="A226" s="71" t="s">
        <v>323</v>
      </c>
      <c r="B226" s="51">
        <v>471254</v>
      </c>
      <c r="C226" s="14" t="s">
        <v>44</v>
      </c>
      <c r="D226" s="15"/>
      <c r="E226" s="15">
        <v>7000</v>
      </c>
      <c r="F226" s="16">
        <f t="shared" si="3"/>
        <v>10696.360000002827</v>
      </c>
      <c r="G226" s="17" t="s">
        <v>29</v>
      </c>
      <c r="H226" s="18"/>
      <c r="I226" s="51"/>
      <c r="J226" s="72"/>
    </row>
    <row r="227" spans="1:10" x14ac:dyDescent="0.25">
      <c r="A227" s="71" t="s">
        <v>323</v>
      </c>
      <c r="B227" s="51">
        <v>142530</v>
      </c>
      <c r="C227" s="14" t="s">
        <v>40</v>
      </c>
      <c r="D227" s="15">
        <v>0</v>
      </c>
      <c r="E227" s="15"/>
      <c r="F227" s="16">
        <f t="shared" si="3"/>
        <v>10696.360000002827</v>
      </c>
      <c r="G227" s="17" t="s">
        <v>43</v>
      </c>
      <c r="H227" s="18" t="s">
        <v>208</v>
      </c>
      <c r="I227" s="51">
        <v>175197</v>
      </c>
      <c r="J227" s="72" t="s">
        <v>287</v>
      </c>
    </row>
    <row r="228" spans="1:10" x14ac:dyDescent="0.25">
      <c r="A228" s="71" t="s">
        <v>323</v>
      </c>
      <c r="B228" s="51">
        <v>142530</v>
      </c>
      <c r="C228" s="14" t="s">
        <v>40</v>
      </c>
      <c r="D228" s="15">
        <v>2062.48</v>
      </c>
      <c r="E228" s="15"/>
      <c r="F228" s="16">
        <f t="shared" si="3"/>
        <v>8633.8800000028277</v>
      </c>
      <c r="G228" s="17" t="s">
        <v>43</v>
      </c>
      <c r="H228" s="18" t="s">
        <v>208</v>
      </c>
      <c r="I228" s="51">
        <v>173214</v>
      </c>
      <c r="J228" s="72" t="s">
        <v>309</v>
      </c>
    </row>
    <row r="229" spans="1:10" x14ac:dyDescent="0.25">
      <c r="A229" s="71" t="s">
        <v>323</v>
      </c>
      <c r="B229" s="51">
        <v>148929</v>
      </c>
      <c r="C229" s="14" t="s">
        <v>40</v>
      </c>
      <c r="D229" s="15">
        <v>1093.58</v>
      </c>
      <c r="E229" s="15"/>
      <c r="F229" s="16">
        <f t="shared" si="3"/>
        <v>7540.3000000028278</v>
      </c>
      <c r="G229" s="17" t="s">
        <v>48</v>
      </c>
      <c r="H229" s="18" t="s">
        <v>49</v>
      </c>
      <c r="I229" s="51">
        <v>4603</v>
      </c>
      <c r="J229" s="72" t="s">
        <v>231</v>
      </c>
    </row>
    <row r="230" spans="1:10" x14ac:dyDescent="0.25">
      <c r="A230" s="71" t="s">
        <v>323</v>
      </c>
      <c r="B230" s="51">
        <v>146235</v>
      </c>
      <c r="C230" s="14" t="s">
        <v>40</v>
      </c>
      <c r="D230" s="15">
        <v>502.35</v>
      </c>
      <c r="E230" s="15"/>
      <c r="F230" s="16">
        <f t="shared" si="3"/>
        <v>7037.9500000028274</v>
      </c>
      <c r="G230" s="17" t="s">
        <v>43</v>
      </c>
      <c r="H230" s="18" t="s">
        <v>50</v>
      </c>
      <c r="I230" s="51">
        <v>111600</v>
      </c>
      <c r="J230" s="72" t="s">
        <v>233</v>
      </c>
    </row>
    <row r="231" spans="1:10" x14ac:dyDescent="0.25">
      <c r="A231" s="71" t="s">
        <v>323</v>
      </c>
      <c r="B231" s="51">
        <v>146848</v>
      </c>
      <c r="C231" s="14" t="s">
        <v>40</v>
      </c>
      <c r="D231" s="15">
        <v>350</v>
      </c>
      <c r="E231" s="15"/>
      <c r="F231" s="16">
        <f t="shared" si="3"/>
        <v>6687.9500000028274</v>
      </c>
      <c r="G231" s="17" t="s">
        <v>43</v>
      </c>
      <c r="H231" s="18" t="s">
        <v>109</v>
      </c>
      <c r="I231" s="51">
        <v>12376</v>
      </c>
      <c r="J231" s="72" t="s">
        <v>233</v>
      </c>
    </row>
    <row r="232" spans="1:10" x14ac:dyDescent="0.25">
      <c r="A232" s="71" t="s">
        <v>323</v>
      </c>
      <c r="B232" s="51">
        <v>147454</v>
      </c>
      <c r="C232" s="14" t="s">
        <v>40</v>
      </c>
      <c r="D232" s="15">
        <v>1500</v>
      </c>
      <c r="E232" s="15"/>
      <c r="F232" s="16">
        <f t="shared" si="3"/>
        <v>5187.9500000028274</v>
      </c>
      <c r="G232" s="17" t="s">
        <v>51</v>
      </c>
      <c r="H232" s="18" t="s">
        <v>324</v>
      </c>
      <c r="I232" s="51">
        <v>2327</v>
      </c>
      <c r="J232" s="72" t="s">
        <v>231</v>
      </c>
    </row>
    <row r="233" spans="1:10" x14ac:dyDescent="0.25">
      <c r="A233" s="71" t="s">
        <v>323</v>
      </c>
      <c r="B233" s="51">
        <v>142830</v>
      </c>
      <c r="C233" s="14" t="s">
        <v>40</v>
      </c>
      <c r="D233" s="15">
        <v>1742.4</v>
      </c>
      <c r="E233" s="15"/>
      <c r="F233" s="16">
        <f t="shared" si="3"/>
        <v>3445.5500000028273</v>
      </c>
      <c r="G233" s="17" t="s">
        <v>43</v>
      </c>
      <c r="H233" s="18" t="s">
        <v>317</v>
      </c>
      <c r="I233" s="51">
        <v>33788</v>
      </c>
      <c r="J233" s="72" t="s">
        <v>233</v>
      </c>
    </row>
    <row r="234" spans="1:10" x14ac:dyDescent="0.25">
      <c r="A234" s="71" t="s">
        <v>325</v>
      </c>
      <c r="B234" s="51">
        <v>301623</v>
      </c>
      <c r="C234" s="14" t="s">
        <v>62</v>
      </c>
      <c r="D234" s="15">
        <v>108500</v>
      </c>
      <c r="E234" s="15"/>
      <c r="F234" s="16">
        <f t="shared" si="3"/>
        <v>-105054.44999999717</v>
      </c>
      <c r="G234" s="17" t="s">
        <v>167</v>
      </c>
      <c r="H234" s="18"/>
      <c r="I234" s="51"/>
      <c r="J234" s="72"/>
    </row>
    <row r="235" spans="1:10" x14ac:dyDescent="0.25">
      <c r="A235" s="71" t="s">
        <v>325</v>
      </c>
      <c r="B235" s="51">
        <v>941031</v>
      </c>
      <c r="C235" s="14" t="s">
        <v>137</v>
      </c>
      <c r="D235" s="15">
        <v>82.06</v>
      </c>
      <c r="E235" s="15"/>
      <c r="F235" s="16">
        <f t="shared" si="3"/>
        <v>-105136.50999999717</v>
      </c>
      <c r="G235" s="17" t="s">
        <v>93</v>
      </c>
      <c r="H235" s="18" t="s">
        <v>138</v>
      </c>
      <c r="I235" s="51">
        <v>203970</v>
      </c>
      <c r="J235" s="72" t="s">
        <v>224</v>
      </c>
    </row>
    <row r="236" spans="1:10" x14ac:dyDescent="0.25">
      <c r="A236" s="71" t="s">
        <v>325</v>
      </c>
      <c r="B236" s="51">
        <v>232463</v>
      </c>
      <c r="C236" s="14" t="s">
        <v>40</v>
      </c>
      <c r="D236" s="15">
        <v>40.659999999999997</v>
      </c>
      <c r="E236" s="15"/>
      <c r="F236" s="16">
        <f t="shared" si="3"/>
        <v>-105177.16999999718</v>
      </c>
      <c r="G236" s="17" t="s">
        <v>43</v>
      </c>
      <c r="H236" s="18" t="s">
        <v>57</v>
      </c>
      <c r="I236" s="51">
        <v>3145953</v>
      </c>
      <c r="J236" s="72" t="s">
        <v>282</v>
      </c>
    </row>
    <row r="237" spans="1:10" x14ac:dyDescent="0.25">
      <c r="A237" s="71" t="s">
        <v>325</v>
      </c>
      <c r="B237" s="51">
        <v>236721</v>
      </c>
      <c r="C237" s="14" t="s">
        <v>40</v>
      </c>
      <c r="D237" s="15">
        <v>182.48</v>
      </c>
      <c r="E237" s="15"/>
      <c r="F237" s="16">
        <f t="shared" si="3"/>
        <v>-105359.64999999717</v>
      </c>
      <c r="G237" s="17" t="s">
        <v>68</v>
      </c>
      <c r="H237" s="18" t="s">
        <v>69</v>
      </c>
      <c r="I237" s="51">
        <v>44439</v>
      </c>
      <c r="J237" s="72" t="s">
        <v>251</v>
      </c>
    </row>
    <row r="238" spans="1:10" x14ac:dyDescent="0.25">
      <c r="A238" s="71" t="s">
        <v>325</v>
      </c>
      <c r="B238" s="51">
        <v>302344</v>
      </c>
      <c r="C238" s="14" t="s">
        <v>199</v>
      </c>
      <c r="D238" s="15">
        <v>300</v>
      </c>
      <c r="E238" s="15"/>
      <c r="F238" s="16">
        <f t="shared" si="3"/>
        <v>-105659.64999999717</v>
      </c>
      <c r="G238" s="17" t="s">
        <v>51</v>
      </c>
      <c r="H238" s="18" t="s">
        <v>326</v>
      </c>
      <c r="I238" s="51">
        <v>19</v>
      </c>
      <c r="J238" s="72" t="s">
        <v>227</v>
      </c>
    </row>
    <row r="239" spans="1:10" x14ac:dyDescent="0.25">
      <c r="A239" s="71" t="s">
        <v>325</v>
      </c>
      <c r="B239" s="51">
        <v>235173</v>
      </c>
      <c r="C239" s="14" t="s">
        <v>40</v>
      </c>
      <c r="D239" s="15">
        <v>99.23</v>
      </c>
      <c r="E239" s="15"/>
      <c r="F239" s="16">
        <f t="shared" si="3"/>
        <v>-105758.87999999717</v>
      </c>
      <c r="G239" s="17" t="s">
        <v>79</v>
      </c>
      <c r="H239" s="18" t="s">
        <v>284</v>
      </c>
      <c r="I239" s="51">
        <v>328604</v>
      </c>
      <c r="J239" s="72" t="s">
        <v>273</v>
      </c>
    </row>
    <row r="240" spans="1:10" x14ac:dyDescent="0.25">
      <c r="A240" s="71" t="s">
        <v>325</v>
      </c>
      <c r="B240" s="51">
        <v>237373</v>
      </c>
      <c r="C240" s="14" t="s">
        <v>40</v>
      </c>
      <c r="D240" s="15">
        <v>135.9</v>
      </c>
      <c r="E240" s="15"/>
      <c r="F240" s="16">
        <f t="shared" si="3"/>
        <v>-105894.77999999716</v>
      </c>
      <c r="G240" s="17" t="s">
        <v>65</v>
      </c>
      <c r="H240" s="18" t="s">
        <v>69</v>
      </c>
      <c r="I240" s="51">
        <v>44438</v>
      </c>
      <c r="J240" s="72" t="s">
        <v>251</v>
      </c>
    </row>
    <row r="241" spans="1:10" x14ac:dyDescent="0.25">
      <c r="A241" s="71" t="s">
        <v>325</v>
      </c>
      <c r="B241" s="51">
        <v>231232</v>
      </c>
      <c r="C241" s="14" t="s">
        <v>40</v>
      </c>
      <c r="D241" s="15">
        <v>2644</v>
      </c>
      <c r="E241" s="15"/>
      <c r="F241" s="16">
        <f t="shared" si="3"/>
        <v>-108538.77999999716</v>
      </c>
      <c r="G241" s="17" t="s">
        <v>43</v>
      </c>
      <c r="H241" s="18" t="s">
        <v>77</v>
      </c>
      <c r="I241" s="51">
        <v>826275</v>
      </c>
      <c r="J241" s="72" t="s">
        <v>282</v>
      </c>
    </row>
    <row r="242" spans="1:10" x14ac:dyDescent="0.25">
      <c r="A242" s="71" t="s">
        <v>325</v>
      </c>
      <c r="B242" s="51">
        <v>234745</v>
      </c>
      <c r="C242" s="14" t="s">
        <v>40</v>
      </c>
      <c r="D242" s="15">
        <v>157.5</v>
      </c>
      <c r="E242" s="15"/>
      <c r="F242" s="16">
        <f t="shared" si="3"/>
        <v>-108696.27999999716</v>
      </c>
      <c r="G242" s="17" t="s">
        <v>79</v>
      </c>
      <c r="H242" s="18" t="s">
        <v>284</v>
      </c>
      <c r="I242" s="51">
        <v>328603</v>
      </c>
      <c r="J242" s="72" t="s">
        <v>273</v>
      </c>
    </row>
    <row r="243" spans="1:10" x14ac:dyDescent="0.25">
      <c r="A243" s="71" t="s">
        <v>325</v>
      </c>
      <c r="B243" s="51">
        <v>233137</v>
      </c>
      <c r="C243" s="14" t="s">
        <v>40</v>
      </c>
      <c r="D243" s="15">
        <v>1490</v>
      </c>
      <c r="E243" s="15"/>
      <c r="F243" s="16">
        <f t="shared" si="3"/>
        <v>-110186.27999999716</v>
      </c>
      <c r="G243" s="17" t="s">
        <v>43</v>
      </c>
      <c r="H243" s="18" t="s">
        <v>327</v>
      </c>
      <c r="I243" s="51">
        <v>12470</v>
      </c>
      <c r="J243" s="72" t="s">
        <v>282</v>
      </c>
    </row>
    <row r="244" spans="1:10" x14ac:dyDescent="0.25">
      <c r="A244" s="71" t="s">
        <v>325</v>
      </c>
      <c r="B244" s="51">
        <v>233783</v>
      </c>
      <c r="C244" s="14" t="s">
        <v>40</v>
      </c>
      <c r="D244" s="15">
        <v>680</v>
      </c>
      <c r="E244" s="15"/>
      <c r="F244" s="16">
        <f t="shared" si="3"/>
        <v>-110866.27999999716</v>
      </c>
      <c r="G244" s="17" t="s">
        <v>43</v>
      </c>
      <c r="H244" s="18" t="s">
        <v>208</v>
      </c>
      <c r="I244" s="51">
        <v>171118</v>
      </c>
      <c r="J244" s="72" t="s">
        <v>222</v>
      </c>
    </row>
    <row r="245" spans="1:10" x14ac:dyDescent="0.25">
      <c r="A245" s="71" t="s">
        <v>325</v>
      </c>
      <c r="B245" s="51">
        <v>235701</v>
      </c>
      <c r="C245" s="14" t="s">
        <v>40</v>
      </c>
      <c r="D245" s="15">
        <v>1270.8</v>
      </c>
      <c r="E245" s="15"/>
      <c r="F245" s="16">
        <f t="shared" si="3"/>
        <v>-112137.07999999716</v>
      </c>
      <c r="G245" s="17" t="s">
        <v>43</v>
      </c>
      <c r="H245" s="18" t="s">
        <v>208</v>
      </c>
      <c r="I245" s="51">
        <v>173504</v>
      </c>
      <c r="J245" s="72" t="s">
        <v>282</v>
      </c>
    </row>
    <row r="246" spans="1:10" x14ac:dyDescent="0.25">
      <c r="A246" s="71" t="s">
        <v>325</v>
      </c>
      <c r="B246" s="51">
        <v>235991</v>
      </c>
      <c r="C246" s="14" t="s">
        <v>40</v>
      </c>
      <c r="D246" s="15">
        <v>415.5</v>
      </c>
      <c r="E246" s="15"/>
      <c r="F246" s="16">
        <f t="shared" si="3"/>
        <v>-112552.57999999716</v>
      </c>
      <c r="G246" s="17" t="s">
        <v>115</v>
      </c>
      <c r="H246" s="18" t="s">
        <v>328</v>
      </c>
      <c r="I246" s="51">
        <v>2743132</v>
      </c>
      <c r="J246" s="72" t="s">
        <v>231</v>
      </c>
    </row>
    <row r="247" spans="1:10" x14ac:dyDescent="0.25">
      <c r="A247" s="71" t="s">
        <v>325</v>
      </c>
      <c r="B247" s="51">
        <v>237066</v>
      </c>
      <c r="C247" s="14" t="s">
        <v>40</v>
      </c>
      <c r="D247" s="15">
        <v>1499.4</v>
      </c>
      <c r="E247" s="15"/>
      <c r="F247" s="16">
        <f t="shared" si="3"/>
        <v>-114051.97999999716</v>
      </c>
      <c r="G247" s="17" t="s">
        <v>65</v>
      </c>
      <c r="H247" s="18" t="s">
        <v>69</v>
      </c>
      <c r="I247" s="51">
        <v>44440</v>
      </c>
      <c r="J247" s="72" t="s">
        <v>251</v>
      </c>
    </row>
    <row r="248" spans="1:10" x14ac:dyDescent="0.25">
      <c r="A248" s="71" t="s">
        <v>325</v>
      </c>
      <c r="B248" s="51">
        <v>236339</v>
      </c>
      <c r="C248" s="14" t="s">
        <v>40</v>
      </c>
      <c r="D248" s="15">
        <v>1192.99</v>
      </c>
      <c r="E248" s="15"/>
      <c r="F248" s="16">
        <f t="shared" si="3"/>
        <v>-115244.96999999716</v>
      </c>
      <c r="G248" s="17" t="s">
        <v>48</v>
      </c>
      <c r="H248" s="18" t="s">
        <v>49</v>
      </c>
      <c r="I248" s="51">
        <v>1223</v>
      </c>
      <c r="J248" s="72" t="s">
        <v>224</v>
      </c>
    </row>
    <row r="249" spans="1:10" x14ac:dyDescent="0.25">
      <c r="A249" s="71" t="s">
        <v>325</v>
      </c>
      <c r="B249" s="51">
        <v>231601</v>
      </c>
      <c r="C249" s="14" t="s">
        <v>40</v>
      </c>
      <c r="D249" s="15">
        <v>3156</v>
      </c>
      <c r="E249" s="15"/>
      <c r="F249" s="16">
        <f t="shared" si="3"/>
        <v>-118400.96999999716</v>
      </c>
      <c r="G249" s="17" t="s">
        <v>43</v>
      </c>
      <c r="H249" s="18" t="s">
        <v>329</v>
      </c>
      <c r="I249" s="51">
        <v>267944</v>
      </c>
      <c r="J249" s="72" t="s">
        <v>282</v>
      </c>
    </row>
    <row r="250" spans="1:10" x14ac:dyDescent="0.25">
      <c r="A250" s="71" t="s">
        <v>325</v>
      </c>
      <c r="B250" s="51">
        <v>233456</v>
      </c>
      <c r="C250" s="14" t="s">
        <v>40</v>
      </c>
      <c r="D250" s="15">
        <v>165</v>
      </c>
      <c r="E250" s="15"/>
      <c r="F250" s="16">
        <f t="shared" si="3"/>
        <v>-118565.96999999716</v>
      </c>
      <c r="G250" s="17" t="s">
        <v>43</v>
      </c>
      <c r="H250" s="18" t="s">
        <v>204</v>
      </c>
      <c r="I250" s="51">
        <v>132988</v>
      </c>
      <c r="J250" s="72" t="s">
        <v>282</v>
      </c>
    </row>
    <row r="251" spans="1:10" x14ac:dyDescent="0.25">
      <c r="A251" s="71" t="s">
        <v>325</v>
      </c>
      <c r="B251" s="51">
        <v>369318</v>
      </c>
      <c r="C251" s="14" t="s">
        <v>14</v>
      </c>
      <c r="D251" s="15">
        <v>85379.16</v>
      </c>
      <c r="E251" s="15"/>
      <c r="F251" s="16">
        <f t="shared" si="3"/>
        <v>-203945.12999999715</v>
      </c>
      <c r="G251" s="17" t="s">
        <v>205</v>
      </c>
      <c r="H251" s="18" t="s">
        <v>16</v>
      </c>
      <c r="I251" s="51">
        <v>44562</v>
      </c>
      <c r="J251" s="72" t="s">
        <v>325</v>
      </c>
    </row>
    <row r="252" spans="1:10" x14ac:dyDescent="0.25">
      <c r="A252" s="71" t="s">
        <v>325</v>
      </c>
      <c r="B252" s="51">
        <v>285670</v>
      </c>
      <c r="C252" s="14" t="s">
        <v>44</v>
      </c>
      <c r="D252" s="15"/>
      <c r="E252" s="15">
        <v>210500</v>
      </c>
      <c r="F252" s="16">
        <f t="shared" si="3"/>
        <v>6554.8700000028475</v>
      </c>
      <c r="G252" s="17" t="s">
        <v>29</v>
      </c>
      <c r="H252" s="18"/>
      <c r="I252" s="51"/>
      <c r="J252" s="72"/>
    </row>
    <row r="253" spans="1:10" x14ac:dyDescent="0.25">
      <c r="A253" s="71" t="s">
        <v>325</v>
      </c>
      <c r="B253" s="51">
        <v>302344</v>
      </c>
      <c r="C253" s="14" t="s">
        <v>199</v>
      </c>
      <c r="D253" s="15">
        <v>1806.14</v>
      </c>
      <c r="E253" s="15"/>
      <c r="F253" s="16">
        <f t="shared" si="3"/>
        <v>4748.7300000028472</v>
      </c>
      <c r="G253" s="17" t="s">
        <v>200</v>
      </c>
      <c r="H253" s="18" t="s">
        <v>201</v>
      </c>
      <c r="I253" s="51">
        <v>2198</v>
      </c>
      <c r="J253" s="72" t="s">
        <v>225</v>
      </c>
    </row>
    <row r="254" spans="1:10" x14ac:dyDescent="0.25">
      <c r="A254" s="13"/>
      <c r="B254" s="14"/>
      <c r="C254" s="14"/>
      <c r="D254" s="15"/>
      <c r="E254" s="15"/>
      <c r="F254" s="16"/>
      <c r="G254" s="17"/>
      <c r="H254" s="18"/>
      <c r="I254" s="51"/>
      <c r="J254" s="19"/>
    </row>
    <row r="255" spans="1:10" ht="15.75" thickBot="1" x14ac:dyDescent="0.3">
      <c r="A255" s="81" t="s">
        <v>22</v>
      </c>
      <c r="B255" s="82"/>
      <c r="C255" s="20"/>
      <c r="D255" s="21">
        <f>SUM(D10:D254)</f>
        <v>1953689.3699999996</v>
      </c>
      <c r="E255" s="21">
        <f>SUM(E10:E254)</f>
        <v>1955500</v>
      </c>
      <c r="F255" s="22">
        <f>F9-D255+E255</f>
        <v>4748.730000003241</v>
      </c>
      <c r="G255" s="23"/>
      <c r="H255" s="24"/>
      <c r="I255" s="52"/>
      <c r="J255" s="25"/>
    </row>
    <row r="256" spans="1:10" x14ac:dyDescent="0.25">
      <c r="A256" s="26" t="s">
        <v>23</v>
      </c>
      <c r="B256" s="3"/>
      <c r="C256" s="3"/>
      <c r="D256" s="4"/>
      <c r="E256" s="3"/>
      <c r="F256" s="3"/>
      <c r="G256" s="3"/>
      <c r="H256" s="3"/>
      <c r="I256" s="50"/>
      <c r="J256" s="5"/>
    </row>
    <row r="257" spans="1:10" x14ac:dyDescent="0.25">
      <c r="A257" s="26"/>
      <c r="B257" s="3"/>
      <c r="C257" s="3"/>
      <c r="D257" s="4"/>
      <c r="E257" s="3"/>
      <c r="F257" s="3"/>
      <c r="G257" s="3"/>
      <c r="H257" s="3"/>
      <c r="I257" s="50"/>
      <c r="J257" s="5"/>
    </row>
    <row r="258" spans="1:10" x14ac:dyDescent="0.25">
      <c r="A258" s="26"/>
      <c r="B258" s="3"/>
      <c r="C258" s="3"/>
      <c r="D258" s="4"/>
      <c r="E258" s="3"/>
      <c r="F258" s="3"/>
      <c r="G258" s="3"/>
      <c r="H258" s="3"/>
      <c r="I258" s="50"/>
      <c r="J258" s="5"/>
    </row>
    <row r="259" spans="1:10" x14ac:dyDescent="0.25">
      <c r="D259" s="1"/>
      <c r="I259" s="49"/>
      <c r="J259" s="2"/>
    </row>
    <row r="260" spans="1:10" ht="25.5" x14ac:dyDescent="0.25">
      <c r="C260" s="78" t="s">
        <v>0</v>
      </c>
      <c r="D260" s="78"/>
      <c r="E260" s="78"/>
      <c r="F260" s="78"/>
      <c r="G260" s="78"/>
      <c r="H260" s="78"/>
      <c r="I260" s="78"/>
      <c r="J260" s="78"/>
    </row>
    <row r="261" spans="1:10" x14ac:dyDescent="0.25">
      <c r="D261" s="1"/>
      <c r="I261" s="49"/>
      <c r="J261" s="2"/>
    </row>
    <row r="262" spans="1:10" ht="18.75" x14ac:dyDescent="0.3">
      <c r="A262" s="79" t="s">
        <v>330</v>
      </c>
      <c r="B262" s="79"/>
      <c r="C262" s="79"/>
      <c r="D262" s="79"/>
      <c r="E262" s="79"/>
      <c r="F262" s="79"/>
      <c r="G262" s="79"/>
      <c r="H262" s="79"/>
      <c r="I262" s="79"/>
      <c r="J262" s="79"/>
    </row>
    <row r="263" spans="1:10" x14ac:dyDescent="0.25">
      <c r="A263" s="3"/>
      <c r="B263" s="3"/>
      <c r="C263" s="3"/>
      <c r="D263" s="4"/>
      <c r="E263" s="3"/>
      <c r="F263" s="3"/>
      <c r="G263" s="3"/>
      <c r="H263" s="3"/>
      <c r="I263" s="50"/>
      <c r="J263" s="5"/>
    </row>
    <row r="264" spans="1:10" x14ac:dyDescent="0.25">
      <c r="A264" s="83" t="s">
        <v>24</v>
      </c>
      <c r="B264" s="84"/>
      <c r="C264" s="84"/>
      <c r="D264" s="84"/>
      <c r="E264" s="85"/>
      <c r="F264" s="3"/>
      <c r="G264" s="75" t="s">
        <v>25</v>
      </c>
      <c r="H264" s="75"/>
      <c r="I264" s="75"/>
      <c r="J264" s="5"/>
    </row>
    <row r="265" spans="1:10" x14ac:dyDescent="0.25">
      <c r="A265" s="27" t="s">
        <v>144</v>
      </c>
      <c r="B265" s="86"/>
      <c r="C265" s="86"/>
      <c r="D265" s="28"/>
      <c r="E265" s="29">
        <f t="shared" ref="E265:E320" si="4">SUMIF($G$8:$G$254,A265,$D$8:$D$254)</f>
        <v>2575.71</v>
      </c>
      <c r="F265" s="3"/>
      <c r="G265" s="87" t="s">
        <v>29</v>
      </c>
      <c r="H265" s="93"/>
      <c r="I265" s="53">
        <f>SUMIF($G$8:$G$254,G265,$E$8:$E$254)</f>
        <v>1285500</v>
      </c>
      <c r="J265" s="5"/>
    </row>
    <row r="266" spans="1:10" x14ac:dyDescent="0.25">
      <c r="A266" s="27" t="s">
        <v>79</v>
      </c>
      <c r="B266" s="86"/>
      <c r="C266" s="86"/>
      <c r="D266" s="28"/>
      <c r="E266" s="29">
        <f t="shared" si="4"/>
        <v>6336.8499999999995</v>
      </c>
      <c r="F266" s="3"/>
      <c r="G266" s="87" t="s">
        <v>55</v>
      </c>
      <c r="H266" s="93"/>
      <c r="I266" s="54">
        <f>SUMIF($G$8:$G$254,G266,$E$8:$E$254)</f>
        <v>670000</v>
      </c>
      <c r="J266" s="5"/>
    </row>
    <row r="267" spans="1:10" x14ac:dyDescent="0.25">
      <c r="A267" s="27" t="s">
        <v>155</v>
      </c>
      <c r="B267" s="86"/>
      <c r="C267" s="86"/>
      <c r="D267" s="28"/>
      <c r="E267" s="29">
        <f t="shared" si="4"/>
        <v>1246.17</v>
      </c>
      <c r="F267" s="3"/>
      <c r="G267" s="88" t="s">
        <v>21</v>
      </c>
      <c r="H267" s="93"/>
      <c r="I267" s="54">
        <f>SUMIF($G$8:$G$254,G267,$E$8:$E$254)</f>
        <v>0</v>
      </c>
      <c r="J267" s="5"/>
    </row>
    <row r="268" spans="1:10" x14ac:dyDescent="0.25">
      <c r="A268" s="27" t="s">
        <v>64</v>
      </c>
      <c r="B268" s="86"/>
      <c r="C268" s="86"/>
      <c r="D268" s="28"/>
      <c r="E268" s="29">
        <f t="shared" si="4"/>
        <v>637000</v>
      </c>
      <c r="F268" s="3"/>
      <c r="G268" s="88" t="s">
        <v>27</v>
      </c>
      <c r="H268" s="94"/>
      <c r="I268" s="54">
        <f>SUMIF($G$8:$G$254,G268,$E$8:$E$254)</f>
        <v>0</v>
      </c>
      <c r="J268" s="5"/>
    </row>
    <row r="269" spans="1:10" x14ac:dyDescent="0.25">
      <c r="A269" s="27" t="s">
        <v>147</v>
      </c>
      <c r="B269" s="97"/>
      <c r="C269" s="97"/>
      <c r="D269" s="28"/>
      <c r="E269" s="29">
        <f t="shared" si="4"/>
        <v>121748.46</v>
      </c>
      <c r="F269" s="3"/>
      <c r="G269" s="88"/>
      <c r="H269" s="94"/>
      <c r="I269" s="54">
        <f>SUMIF($G$8:$G$254,G269,$E$8:$E$254)</f>
        <v>0</v>
      </c>
      <c r="J269" s="5"/>
    </row>
    <row r="270" spans="1:10" x14ac:dyDescent="0.25">
      <c r="A270" s="27" t="s">
        <v>156</v>
      </c>
      <c r="B270" s="86"/>
      <c r="C270" s="86"/>
      <c r="D270" s="28"/>
      <c r="E270" s="29">
        <f t="shared" si="4"/>
        <v>0</v>
      </c>
      <c r="F270" s="3"/>
      <c r="G270" s="90" t="s">
        <v>32</v>
      </c>
      <c r="H270" s="96"/>
      <c r="I270" s="55">
        <f>SUM(I265:I269)</f>
        <v>1955500</v>
      </c>
      <c r="J270" s="102">
        <f>E255-I270</f>
        <v>0</v>
      </c>
    </row>
    <row r="271" spans="1:10" x14ac:dyDescent="0.25">
      <c r="A271" s="27" t="s">
        <v>151</v>
      </c>
      <c r="B271" s="86"/>
      <c r="C271" s="86"/>
      <c r="D271" s="28"/>
      <c r="E271" s="29">
        <f t="shared" si="4"/>
        <v>1526.2</v>
      </c>
      <c r="F271" s="3"/>
      <c r="G271" s="91"/>
      <c r="H271" s="92"/>
      <c r="I271" s="56"/>
      <c r="J271" s="5"/>
    </row>
    <row r="272" spans="1:10" x14ac:dyDescent="0.25">
      <c r="A272" s="27" t="s">
        <v>127</v>
      </c>
      <c r="B272" s="86"/>
      <c r="C272" s="86"/>
      <c r="D272" s="28"/>
      <c r="E272" s="29">
        <f t="shared" si="4"/>
        <v>5202.58</v>
      </c>
      <c r="F272" s="3"/>
      <c r="G272" s="35" t="s">
        <v>34</v>
      </c>
      <c r="H272" s="36"/>
      <c r="I272" s="57"/>
      <c r="J272" s="2"/>
    </row>
    <row r="273" spans="1:10" x14ac:dyDescent="0.25">
      <c r="A273" s="27" t="s">
        <v>157</v>
      </c>
      <c r="B273" s="86"/>
      <c r="C273" s="86"/>
      <c r="D273" s="28"/>
      <c r="E273" s="29">
        <f t="shared" si="4"/>
        <v>0</v>
      </c>
      <c r="F273" s="3"/>
      <c r="G273" s="87" t="s">
        <v>35</v>
      </c>
      <c r="H273" s="93"/>
      <c r="I273" s="54">
        <f>'[1]CEF Novembro 2021 - 901922'!I290</f>
        <v>1351925.0399999996</v>
      </c>
      <c r="J273" s="2"/>
    </row>
    <row r="274" spans="1:10" x14ac:dyDescent="0.25">
      <c r="A274" s="27" t="s">
        <v>158</v>
      </c>
      <c r="B274" s="86"/>
      <c r="C274" s="86"/>
      <c r="D274" s="28"/>
      <c r="E274" s="29">
        <f t="shared" si="4"/>
        <v>0</v>
      </c>
      <c r="F274" s="3"/>
      <c r="G274" s="27" t="s">
        <v>64</v>
      </c>
      <c r="H274" s="93"/>
      <c r="I274" s="54">
        <f>SUMIF($G$8:$G$254,G274,$D$8:$D$254)</f>
        <v>637000</v>
      </c>
      <c r="J274" s="2"/>
    </row>
    <row r="275" spans="1:10" x14ac:dyDescent="0.25">
      <c r="A275" s="27" t="s">
        <v>72</v>
      </c>
      <c r="B275" s="86"/>
      <c r="C275" s="86"/>
      <c r="D275" s="28"/>
      <c r="E275" s="29">
        <f t="shared" si="4"/>
        <v>0</v>
      </c>
      <c r="F275" s="3"/>
      <c r="G275" s="89" t="s">
        <v>29</v>
      </c>
      <c r="H275" s="95"/>
      <c r="I275" s="54">
        <f>-SUMIF($G$8:$G$254,G275,$E$8:$E$254)</f>
        <v>-1285500</v>
      </c>
      <c r="J275" s="2"/>
    </row>
    <row r="276" spans="1:10" x14ac:dyDescent="0.25">
      <c r="A276" s="70" t="s">
        <v>73</v>
      </c>
      <c r="B276" s="86"/>
      <c r="C276" s="86"/>
      <c r="D276" s="28"/>
      <c r="E276" s="29">
        <f t="shared" si="4"/>
        <v>5490.8099999999995</v>
      </c>
      <c r="F276" s="3"/>
      <c r="G276" s="87" t="s">
        <v>185</v>
      </c>
      <c r="H276" s="93"/>
      <c r="I276" s="54">
        <v>8151.68</v>
      </c>
      <c r="J276" s="2"/>
    </row>
    <row r="277" spans="1:10" x14ac:dyDescent="0.25">
      <c r="A277" s="27" t="s">
        <v>28</v>
      </c>
      <c r="B277" s="86"/>
      <c r="C277" s="86"/>
      <c r="D277" s="28"/>
      <c r="E277" s="29">
        <f t="shared" si="4"/>
        <v>197936.23</v>
      </c>
      <c r="F277" s="3"/>
      <c r="G277" s="38"/>
      <c r="H277" s="39"/>
      <c r="I277" s="54"/>
      <c r="J277" s="2"/>
    </row>
    <row r="278" spans="1:10" x14ac:dyDescent="0.25">
      <c r="A278" s="27" t="s">
        <v>159</v>
      </c>
      <c r="B278" s="86"/>
      <c r="C278" s="86"/>
      <c r="D278" s="28"/>
      <c r="E278" s="29">
        <f t="shared" si="4"/>
        <v>0</v>
      </c>
      <c r="F278" s="3"/>
      <c r="G278" s="40" t="s">
        <v>37</v>
      </c>
      <c r="H278" s="39"/>
      <c r="I278" s="58">
        <f>SUM(I273:I277)</f>
        <v>711576.71999999962</v>
      </c>
      <c r="J278" s="2"/>
    </row>
    <row r="279" spans="1:10" x14ac:dyDescent="0.25">
      <c r="A279" s="27" t="s">
        <v>141</v>
      </c>
      <c r="B279" s="86"/>
      <c r="C279" s="86"/>
      <c r="D279" s="28"/>
      <c r="E279" s="29">
        <f t="shared" si="4"/>
        <v>459</v>
      </c>
      <c r="F279" s="3"/>
      <c r="G279" s="42"/>
      <c r="H279" s="97"/>
      <c r="I279" s="59"/>
      <c r="J279" s="5"/>
    </row>
    <row r="280" spans="1:10" x14ac:dyDescent="0.25">
      <c r="A280" s="27" t="s">
        <v>92</v>
      </c>
      <c r="B280" s="86"/>
      <c r="C280" s="86"/>
      <c r="D280" s="28"/>
      <c r="E280" s="29">
        <f t="shared" si="4"/>
        <v>0</v>
      </c>
      <c r="F280" s="3"/>
      <c r="G280" s="103" t="s">
        <v>160</v>
      </c>
      <c r="H280" s="104"/>
      <c r="I280" s="60"/>
      <c r="J280" s="5"/>
    </row>
    <row r="281" spans="1:10" x14ac:dyDescent="0.25">
      <c r="A281" s="27" t="s">
        <v>161</v>
      </c>
      <c r="B281" s="86"/>
      <c r="C281" s="86"/>
      <c r="D281" s="28"/>
      <c r="E281" s="29">
        <f t="shared" si="4"/>
        <v>0</v>
      </c>
      <c r="F281" s="3"/>
      <c r="G281" s="105" t="s">
        <v>35</v>
      </c>
      <c r="H281" s="106"/>
      <c r="I281" s="53">
        <v>0</v>
      </c>
      <c r="J281" s="5"/>
    </row>
    <row r="282" spans="1:10" x14ac:dyDescent="0.25">
      <c r="A282" s="27" t="s">
        <v>88</v>
      </c>
      <c r="B282" s="86"/>
      <c r="C282" s="86"/>
      <c r="D282" s="28"/>
      <c r="E282" s="29">
        <f t="shared" si="4"/>
        <v>47995.76</v>
      </c>
      <c r="F282" s="3"/>
      <c r="G282" s="27" t="s">
        <v>162</v>
      </c>
      <c r="H282" s="93"/>
      <c r="I282" s="54">
        <f>SUMIF($G$8:$G$254,G282,$E$8:$E$254)</f>
        <v>0</v>
      </c>
      <c r="J282" s="5"/>
    </row>
    <row r="283" spans="1:10" x14ac:dyDescent="0.25">
      <c r="A283" s="27" t="s">
        <v>205</v>
      </c>
      <c r="B283" s="86"/>
      <c r="C283" s="86"/>
      <c r="D283" s="28"/>
      <c r="E283" s="29">
        <f t="shared" si="4"/>
        <v>103728.69</v>
      </c>
      <c r="F283" s="3"/>
      <c r="G283" s="87" t="s">
        <v>163</v>
      </c>
      <c r="H283" s="93"/>
      <c r="I283" s="54">
        <f>-SUMIF($G$8:$G$254,G283,$D$8:$D$254)</f>
        <v>0</v>
      </c>
      <c r="J283" s="5"/>
    </row>
    <row r="284" spans="1:10" x14ac:dyDescent="0.25">
      <c r="A284" s="27" t="s">
        <v>30</v>
      </c>
      <c r="B284" s="86"/>
      <c r="C284" s="86"/>
      <c r="D284" s="28"/>
      <c r="E284" s="29">
        <f t="shared" si="4"/>
        <v>72749.38</v>
      </c>
      <c r="F284" s="3"/>
      <c r="G284" s="87"/>
      <c r="H284" s="39"/>
      <c r="I284" s="61"/>
      <c r="J284" s="5"/>
    </row>
    <row r="285" spans="1:10" x14ac:dyDescent="0.25">
      <c r="A285" s="27" t="s">
        <v>164</v>
      </c>
      <c r="B285" s="86"/>
      <c r="C285" s="86"/>
      <c r="D285" s="28"/>
      <c r="E285" s="29">
        <f t="shared" si="4"/>
        <v>0</v>
      </c>
      <c r="F285" s="3"/>
      <c r="G285" s="32" t="s">
        <v>165</v>
      </c>
      <c r="H285" s="39"/>
      <c r="I285" s="55">
        <f>SUM(I281:I284)</f>
        <v>0</v>
      </c>
      <c r="J285" s="5"/>
    </row>
    <row r="286" spans="1:10" x14ac:dyDescent="0.25">
      <c r="A286" s="70" t="s">
        <v>61</v>
      </c>
      <c r="B286" s="86"/>
      <c r="C286" s="86"/>
      <c r="D286" s="28"/>
      <c r="E286" s="29">
        <f t="shared" si="4"/>
        <v>0</v>
      </c>
      <c r="F286" s="3"/>
      <c r="G286" s="42"/>
      <c r="H286" s="97"/>
      <c r="I286" s="59"/>
      <c r="J286" s="5"/>
    </row>
    <row r="287" spans="1:10" x14ac:dyDescent="0.25">
      <c r="A287" s="27" t="s">
        <v>70</v>
      </c>
      <c r="B287" s="86"/>
      <c r="C287" s="86"/>
      <c r="D287" s="28"/>
      <c r="E287" s="29">
        <f t="shared" si="4"/>
        <v>0</v>
      </c>
      <c r="F287" s="3"/>
      <c r="G287" s="35" t="s">
        <v>166</v>
      </c>
      <c r="H287" s="36"/>
      <c r="I287" s="57"/>
      <c r="J287" s="5"/>
    </row>
    <row r="288" spans="1:10" x14ac:dyDescent="0.25">
      <c r="A288" s="27" t="s">
        <v>123</v>
      </c>
      <c r="B288" s="86"/>
      <c r="C288" s="86"/>
      <c r="D288" s="28"/>
      <c r="E288" s="29">
        <f t="shared" si="4"/>
        <v>61710.33</v>
      </c>
      <c r="F288" s="3"/>
      <c r="G288" s="87" t="s">
        <v>35</v>
      </c>
      <c r="H288" s="93"/>
      <c r="I288" s="62">
        <f>'[1]CEF Novembro 2021 - 901922'!I304</f>
        <v>630000</v>
      </c>
      <c r="J288" s="5"/>
    </row>
    <row r="289" spans="1:10" x14ac:dyDescent="0.25">
      <c r="A289" s="27" t="s">
        <v>117</v>
      </c>
      <c r="B289" s="86"/>
      <c r="C289" s="86"/>
      <c r="D289" s="28"/>
      <c r="E289" s="29">
        <f t="shared" si="4"/>
        <v>1540.07</v>
      </c>
      <c r="F289" s="3"/>
      <c r="G289" s="87" t="s">
        <v>39</v>
      </c>
      <c r="H289" s="93"/>
      <c r="I289" s="63">
        <v>800000</v>
      </c>
      <c r="J289" s="5"/>
    </row>
    <row r="290" spans="1:10" x14ac:dyDescent="0.25">
      <c r="A290" s="70" t="s">
        <v>121</v>
      </c>
      <c r="B290" s="86"/>
      <c r="C290" s="86"/>
      <c r="D290" s="28"/>
      <c r="E290" s="29">
        <f t="shared" si="4"/>
        <v>44733.59</v>
      </c>
      <c r="F290" s="3"/>
      <c r="G290" s="87" t="s">
        <v>55</v>
      </c>
      <c r="H290" s="93"/>
      <c r="I290" s="54">
        <f>-SUMIF($G$8:$G$254,G290,$E$8:$E$254)</f>
        <v>-670000</v>
      </c>
      <c r="J290" s="5"/>
    </row>
    <row r="291" spans="1:10" x14ac:dyDescent="0.25">
      <c r="A291" s="70" t="s">
        <v>125</v>
      </c>
      <c r="B291" s="86"/>
      <c r="C291" s="86"/>
      <c r="D291" s="28"/>
      <c r="E291" s="29">
        <f t="shared" si="4"/>
        <v>1602.4299999999998</v>
      </c>
      <c r="F291" s="3"/>
      <c r="G291" s="87"/>
      <c r="H291" s="39"/>
      <c r="I291" s="61"/>
      <c r="J291" s="5"/>
    </row>
    <row r="292" spans="1:10" x14ac:dyDescent="0.25">
      <c r="A292" s="27" t="s">
        <v>130</v>
      </c>
      <c r="B292" s="86"/>
      <c r="C292" s="86"/>
      <c r="D292" s="28"/>
      <c r="E292" s="29">
        <f t="shared" si="4"/>
        <v>560</v>
      </c>
      <c r="F292" s="3"/>
      <c r="G292" s="32" t="s">
        <v>37</v>
      </c>
      <c r="H292" s="39"/>
      <c r="I292" s="58">
        <f>SUM(I288:I291)</f>
        <v>760000</v>
      </c>
      <c r="J292" s="5"/>
    </row>
    <row r="293" spans="1:10" x14ac:dyDescent="0.25">
      <c r="A293" s="27" t="s">
        <v>47</v>
      </c>
      <c r="B293" s="86"/>
      <c r="C293" s="86"/>
      <c r="D293" s="28"/>
      <c r="E293" s="29">
        <f t="shared" si="4"/>
        <v>2270</v>
      </c>
      <c r="F293" s="3"/>
      <c r="G293" s="27"/>
      <c r="H293" s="100"/>
      <c r="I293" s="64"/>
      <c r="J293" s="5"/>
    </row>
    <row r="294" spans="1:10" x14ac:dyDescent="0.25">
      <c r="A294" s="27" t="s">
        <v>167</v>
      </c>
      <c r="B294" s="86"/>
      <c r="C294" s="86"/>
      <c r="D294" s="28"/>
      <c r="E294" s="29">
        <f t="shared" si="4"/>
        <v>108500</v>
      </c>
      <c r="F294" s="3"/>
      <c r="G294" s="103" t="s">
        <v>168</v>
      </c>
      <c r="H294" s="104"/>
      <c r="I294" s="65"/>
      <c r="J294" s="5"/>
    </row>
    <row r="295" spans="1:10" x14ac:dyDescent="0.25">
      <c r="A295" s="27" t="s">
        <v>51</v>
      </c>
      <c r="B295" s="86"/>
      <c r="C295" s="86"/>
      <c r="D295" s="28"/>
      <c r="E295" s="29">
        <f t="shared" si="4"/>
        <v>5256.67</v>
      </c>
      <c r="F295" s="3"/>
      <c r="G295" s="66" t="s">
        <v>169</v>
      </c>
      <c r="H295" s="67"/>
      <c r="I295" s="53">
        <f>'[1]CEF Novembro 2021 - 901922'!I313</f>
        <v>121748.46000000002</v>
      </c>
      <c r="J295" s="5"/>
    </row>
    <row r="296" spans="1:10" x14ac:dyDescent="0.25">
      <c r="A296" s="27" t="s">
        <v>170</v>
      </c>
      <c r="B296" s="86"/>
      <c r="C296" s="86"/>
      <c r="D296" s="28"/>
      <c r="E296" s="29">
        <f t="shared" si="4"/>
        <v>0</v>
      </c>
      <c r="F296" s="3"/>
      <c r="G296" s="27" t="s">
        <v>331</v>
      </c>
      <c r="H296" s="97"/>
      <c r="I296" s="68">
        <v>146256.84</v>
      </c>
      <c r="J296" s="5"/>
    </row>
    <row r="297" spans="1:10" x14ac:dyDescent="0.25">
      <c r="A297" s="70" t="s">
        <v>115</v>
      </c>
      <c r="B297" s="86"/>
      <c r="C297" s="86"/>
      <c r="D297" s="28"/>
      <c r="E297" s="29">
        <f t="shared" si="4"/>
        <v>1475.3</v>
      </c>
      <c r="F297" s="3"/>
      <c r="G297" s="27"/>
      <c r="H297" s="97"/>
      <c r="I297" s="68"/>
      <c r="J297" s="5"/>
    </row>
    <row r="298" spans="1:10" x14ac:dyDescent="0.25">
      <c r="A298" s="70" t="s">
        <v>58</v>
      </c>
      <c r="B298" s="86"/>
      <c r="C298" s="86"/>
      <c r="D298" s="28"/>
      <c r="E298" s="29">
        <f t="shared" si="4"/>
        <v>0</v>
      </c>
      <c r="F298" s="3"/>
      <c r="G298" s="27"/>
      <c r="H298" s="97"/>
      <c r="I298" s="68"/>
      <c r="J298" s="5"/>
    </row>
    <row r="299" spans="1:10" x14ac:dyDescent="0.25">
      <c r="A299" s="70" t="s">
        <v>65</v>
      </c>
      <c r="B299" s="86"/>
      <c r="C299" s="86"/>
      <c r="D299" s="28"/>
      <c r="E299" s="29">
        <f t="shared" si="4"/>
        <v>7288.619999999999</v>
      </c>
      <c r="F299" s="3"/>
      <c r="G299" s="27"/>
      <c r="H299" s="97"/>
      <c r="I299" s="68"/>
      <c r="J299" s="5"/>
    </row>
    <row r="300" spans="1:10" x14ac:dyDescent="0.25">
      <c r="A300" s="27" t="s">
        <v>171</v>
      </c>
      <c r="B300" s="86"/>
      <c r="C300" s="86"/>
      <c r="D300" s="28"/>
      <c r="E300" s="29">
        <f t="shared" si="4"/>
        <v>1243.9000000000001</v>
      </c>
      <c r="F300" s="3"/>
      <c r="G300" s="107" t="s">
        <v>147</v>
      </c>
      <c r="H300" s="108" t="s">
        <v>172</v>
      </c>
      <c r="I300" s="54">
        <f>-SUMIF($G$8:$G$433,G300,$D$8:$D$433)</f>
        <v>-121748.46</v>
      </c>
      <c r="J300" s="5"/>
    </row>
    <row r="301" spans="1:10" x14ac:dyDescent="0.25">
      <c r="A301" s="27" t="s">
        <v>98</v>
      </c>
      <c r="B301" s="86"/>
      <c r="C301" s="86"/>
      <c r="D301" s="28"/>
      <c r="E301" s="29">
        <f t="shared" si="4"/>
        <v>4174.43</v>
      </c>
      <c r="F301" s="3"/>
      <c r="G301" s="90" t="s">
        <v>165</v>
      </c>
      <c r="H301" s="96"/>
      <c r="I301" s="55">
        <f>SUM(I295:I300)</f>
        <v>146256.84000000003</v>
      </c>
      <c r="J301" s="5"/>
    </row>
    <row r="302" spans="1:10" x14ac:dyDescent="0.25">
      <c r="A302" s="27" t="s">
        <v>43</v>
      </c>
      <c r="B302" s="86"/>
      <c r="C302" s="86"/>
      <c r="D302" s="28"/>
      <c r="E302" s="29">
        <f t="shared" si="4"/>
        <v>80823.460000000006</v>
      </c>
      <c r="F302" s="3"/>
      <c r="G302" s="42"/>
      <c r="H302" s="97"/>
      <c r="I302" s="59"/>
      <c r="J302" s="5"/>
    </row>
    <row r="303" spans="1:10" x14ac:dyDescent="0.25">
      <c r="A303" s="27" t="s">
        <v>173</v>
      </c>
      <c r="B303" s="86"/>
      <c r="C303" s="86"/>
      <c r="D303" s="28"/>
      <c r="E303" s="29">
        <f t="shared" si="4"/>
        <v>400</v>
      </c>
      <c r="F303" s="3"/>
      <c r="G303" s="109" t="s">
        <v>174</v>
      </c>
      <c r="H303" s="110"/>
      <c r="I303" s="60"/>
      <c r="J303" s="5"/>
    </row>
    <row r="304" spans="1:10" x14ac:dyDescent="0.25">
      <c r="A304" s="27" t="s">
        <v>48</v>
      </c>
      <c r="B304" s="86"/>
      <c r="C304" s="86"/>
      <c r="D304" s="28"/>
      <c r="E304" s="29">
        <f t="shared" si="4"/>
        <v>16776.439999999999</v>
      </c>
      <c r="F304" s="3"/>
      <c r="G304" s="27" t="s">
        <v>332</v>
      </c>
      <c r="H304" s="67"/>
      <c r="I304" s="55">
        <v>168273.86</v>
      </c>
      <c r="J304" s="5"/>
    </row>
    <row r="305" spans="1:10" x14ac:dyDescent="0.25">
      <c r="A305" s="27" t="s">
        <v>31</v>
      </c>
      <c r="B305" s="86"/>
      <c r="C305" s="86"/>
      <c r="D305" s="28"/>
      <c r="E305" s="29">
        <f t="shared" si="4"/>
        <v>350.65</v>
      </c>
      <c r="F305" s="3"/>
      <c r="G305" s="90"/>
      <c r="H305" s="96"/>
      <c r="I305" s="55"/>
      <c r="J305" s="5"/>
    </row>
    <row r="306" spans="1:10" x14ac:dyDescent="0.25">
      <c r="A306" s="27" t="s">
        <v>135</v>
      </c>
      <c r="B306" s="86"/>
      <c r="C306" s="86"/>
      <c r="D306" s="28"/>
      <c r="E306" s="29">
        <f t="shared" si="4"/>
        <v>0</v>
      </c>
      <c r="F306" s="3"/>
      <c r="G306" s="92"/>
      <c r="H306" s="92"/>
      <c r="I306" s="69"/>
      <c r="J306" s="5"/>
    </row>
    <row r="307" spans="1:10" x14ac:dyDescent="0.25">
      <c r="A307" s="27" t="s">
        <v>52</v>
      </c>
      <c r="B307" s="86"/>
      <c r="C307" s="86"/>
      <c r="D307" s="28"/>
      <c r="E307" s="29">
        <f t="shared" si="4"/>
        <v>280627.57</v>
      </c>
      <c r="F307" s="3"/>
      <c r="G307" s="92"/>
      <c r="H307" s="92"/>
      <c r="I307" s="69"/>
      <c r="J307" s="5"/>
    </row>
    <row r="308" spans="1:10" x14ac:dyDescent="0.25">
      <c r="A308" s="27" t="s">
        <v>149</v>
      </c>
      <c r="B308" s="86"/>
      <c r="C308" s="86"/>
      <c r="D308" s="28"/>
      <c r="E308" s="29">
        <f t="shared" si="4"/>
        <v>5758.04</v>
      </c>
      <c r="F308" s="3"/>
      <c r="G308" s="92"/>
      <c r="H308" s="92"/>
      <c r="I308" s="69"/>
      <c r="J308" s="5"/>
    </row>
    <row r="309" spans="1:10" x14ac:dyDescent="0.25">
      <c r="A309" s="27" t="s">
        <v>19</v>
      </c>
      <c r="B309" s="86"/>
      <c r="C309" s="86"/>
      <c r="D309" s="28"/>
      <c r="E309" s="29">
        <f t="shared" si="4"/>
        <v>0</v>
      </c>
      <c r="F309" s="3"/>
      <c r="G309" s="92"/>
      <c r="H309" s="92"/>
      <c r="I309" s="69"/>
      <c r="J309" s="5"/>
    </row>
    <row r="310" spans="1:10" x14ac:dyDescent="0.25">
      <c r="A310" s="27" t="s">
        <v>33</v>
      </c>
      <c r="B310" s="86"/>
      <c r="C310" s="86"/>
      <c r="D310" s="28"/>
      <c r="E310" s="29">
        <f t="shared" si="4"/>
        <v>20395.32</v>
      </c>
      <c r="F310" s="3"/>
      <c r="G310" s="92"/>
      <c r="H310" s="92"/>
      <c r="I310" s="69"/>
      <c r="J310" s="5"/>
    </row>
    <row r="311" spans="1:10" x14ac:dyDescent="0.25">
      <c r="A311" s="27" t="s">
        <v>175</v>
      </c>
      <c r="B311" s="86"/>
      <c r="C311" s="86"/>
      <c r="D311" s="28"/>
      <c r="E311" s="29">
        <f t="shared" si="4"/>
        <v>0</v>
      </c>
      <c r="F311" s="3"/>
      <c r="G311" s="92"/>
      <c r="H311" s="92"/>
      <c r="I311" s="69"/>
      <c r="J311" s="5"/>
    </row>
    <row r="312" spans="1:10" x14ac:dyDescent="0.25">
      <c r="A312" s="27" t="s">
        <v>200</v>
      </c>
      <c r="B312" s="86"/>
      <c r="C312" s="86"/>
      <c r="D312" s="28"/>
      <c r="E312" s="29">
        <f t="shared" si="4"/>
        <v>2034.98</v>
      </c>
      <c r="F312" s="3"/>
      <c r="G312" s="92"/>
      <c r="H312" s="92"/>
      <c r="I312" s="69"/>
      <c r="J312" s="5"/>
    </row>
    <row r="313" spans="1:10" x14ac:dyDescent="0.25">
      <c r="A313" s="27" t="s">
        <v>66</v>
      </c>
      <c r="B313" s="86"/>
      <c r="C313" s="86"/>
      <c r="D313" s="28"/>
      <c r="E313" s="29">
        <f t="shared" si="4"/>
        <v>11139.15</v>
      </c>
      <c r="F313" s="3"/>
      <c r="G313" s="92"/>
      <c r="H313" s="92"/>
      <c r="I313" s="69"/>
      <c r="J313" s="5"/>
    </row>
    <row r="314" spans="1:10" x14ac:dyDescent="0.25">
      <c r="A314" s="27" t="s">
        <v>75</v>
      </c>
      <c r="B314" s="86"/>
      <c r="C314" s="86"/>
      <c r="D314" s="28"/>
      <c r="E314" s="29">
        <f t="shared" si="4"/>
        <v>37540</v>
      </c>
      <c r="F314" s="3"/>
      <c r="G314" s="92"/>
      <c r="H314" s="92"/>
      <c r="I314" s="69"/>
      <c r="J314" s="5"/>
    </row>
    <row r="315" spans="1:10" x14ac:dyDescent="0.25">
      <c r="A315" s="27" t="s">
        <v>176</v>
      </c>
      <c r="B315" s="86"/>
      <c r="C315" s="86"/>
      <c r="D315" s="28"/>
      <c r="E315" s="29">
        <f t="shared" si="4"/>
        <v>0</v>
      </c>
      <c r="F315" s="3"/>
      <c r="G315" s="92"/>
      <c r="H315" s="92"/>
      <c r="I315" s="69"/>
      <c r="J315" s="5"/>
    </row>
    <row r="316" spans="1:10" x14ac:dyDescent="0.25">
      <c r="A316" s="27" t="s">
        <v>177</v>
      </c>
      <c r="B316" s="86"/>
      <c r="C316" s="86"/>
      <c r="D316" s="28"/>
      <c r="E316" s="29">
        <f t="shared" si="4"/>
        <v>0</v>
      </c>
      <c r="F316" s="3"/>
      <c r="G316" s="92"/>
      <c r="H316" s="92"/>
      <c r="I316" s="69"/>
      <c r="J316" s="5"/>
    </row>
    <row r="317" spans="1:10" x14ac:dyDescent="0.25">
      <c r="A317" s="27" t="s">
        <v>93</v>
      </c>
      <c r="B317" s="86"/>
      <c r="C317" s="86"/>
      <c r="D317" s="28"/>
      <c r="E317" s="29">
        <f t="shared" si="4"/>
        <v>1353.38</v>
      </c>
      <c r="F317" s="3"/>
      <c r="G317" s="92"/>
      <c r="H317" s="92"/>
      <c r="I317" s="69"/>
      <c r="J317" s="5"/>
    </row>
    <row r="318" spans="1:10" x14ac:dyDescent="0.25">
      <c r="A318" s="27" t="s">
        <v>178</v>
      </c>
      <c r="B318" s="86"/>
      <c r="C318" s="86"/>
      <c r="D318" s="28"/>
      <c r="E318" s="29">
        <f t="shared" si="4"/>
        <v>0</v>
      </c>
      <c r="F318" s="3"/>
      <c r="G318" s="92"/>
      <c r="H318" s="92"/>
      <c r="I318" s="69"/>
      <c r="J318" s="5"/>
    </row>
    <row r="319" spans="1:10" x14ac:dyDescent="0.25">
      <c r="A319" s="27" t="s">
        <v>68</v>
      </c>
      <c r="B319" s="86"/>
      <c r="C319" s="86"/>
      <c r="D319" s="28"/>
      <c r="E319" s="29">
        <f t="shared" si="4"/>
        <v>259.48</v>
      </c>
      <c r="F319" s="3"/>
      <c r="G319" s="92"/>
      <c r="H319" s="92"/>
      <c r="I319" s="69"/>
      <c r="J319" s="5"/>
    </row>
    <row r="320" spans="1:10" x14ac:dyDescent="0.25">
      <c r="A320" s="27" t="s">
        <v>41</v>
      </c>
      <c r="B320" s="86"/>
      <c r="C320" s="86"/>
      <c r="D320" s="28"/>
      <c r="E320" s="29">
        <f t="shared" si="4"/>
        <v>51879.72</v>
      </c>
      <c r="F320" s="3"/>
      <c r="G320" s="92"/>
      <c r="H320" s="92"/>
      <c r="I320" s="69"/>
      <c r="J320" s="5"/>
    </row>
    <row r="321" spans="1:10" x14ac:dyDescent="0.25">
      <c r="A321" s="27"/>
      <c r="B321" s="86"/>
      <c r="C321" s="86"/>
      <c r="D321" s="28"/>
      <c r="E321" s="29"/>
      <c r="F321" s="3"/>
      <c r="G321" s="92"/>
      <c r="H321" s="92"/>
      <c r="I321" s="69"/>
      <c r="J321" s="5"/>
    </row>
    <row r="322" spans="1:10" x14ac:dyDescent="0.25">
      <c r="A322" s="76" t="s">
        <v>32</v>
      </c>
      <c r="B322" s="77"/>
      <c r="C322" s="77"/>
      <c r="D322" s="47"/>
      <c r="E322" s="48">
        <f>SUM(E265:E321)</f>
        <v>1953689.3699999996</v>
      </c>
      <c r="F322" s="3"/>
      <c r="G322" s="92"/>
      <c r="H322" s="92"/>
      <c r="I322" s="69"/>
      <c r="J322" s="5"/>
    </row>
    <row r="323" spans="1:10" x14ac:dyDescent="0.25">
      <c r="F323" s="3"/>
      <c r="G323" s="92"/>
      <c r="H323" s="92"/>
      <c r="I323" s="69"/>
      <c r="J323" s="5"/>
    </row>
    <row r="324" spans="1:10" x14ac:dyDescent="0.25">
      <c r="D324" s="1"/>
      <c r="E324" s="74">
        <f>D255-E322</f>
        <v>0</v>
      </c>
      <c r="I324" s="49"/>
      <c r="J324" s="2"/>
    </row>
  </sheetData>
  <mergeCells count="11">
    <mergeCell ref="G275:H275"/>
    <mergeCell ref="A322:C322"/>
    <mergeCell ref="C2:J2"/>
    <mergeCell ref="A4:J4"/>
    <mergeCell ref="A6:F6"/>
    <mergeCell ref="G6:J6"/>
    <mergeCell ref="A255:B255"/>
    <mergeCell ref="C260:J260"/>
    <mergeCell ref="A262:J262"/>
    <mergeCell ref="A264:E264"/>
    <mergeCell ref="G264:I26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Dezembro 2021 - 900168</vt:lpstr>
      <vt:lpstr>CEF Dezembro 2021 - 901922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2022-05-12T17:10:41Z</dcterms:modified>
</cp:coreProperties>
</file>