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1\11 NOVEMBRO\2 PRESTAÇÃO DE CONTAS MENSAL\"/>
    </mc:Choice>
  </mc:AlternateContent>
  <xr:revisionPtr revIDLastSave="0" documentId="13_ncr:1_{D4EBD538-1897-424B-B9F9-B40165933D10}" xr6:coauthVersionLast="47" xr6:coauthVersionMax="47" xr10:uidLastSave="{00000000-0000-0000-0000-000000000000}"/>
  <bookViews>
    <workbookView xWindow="-120" yWindow="-120" windowWidth="24240" windowHeight="13140" activeTab="1" xr2:uid="{0DB0CE28-5688-4E3E-B9AD-BED564C5FC67}"/>
  </bookViews>
  <sheets>
    <sheet name="CEF Novembro 2021 - 900168" sheetId="1" r:id="rId1"/>
    <sheet name="CEF Novembro 2021 - 90192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2" i="2" l="1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I312" i="2"/>
  <c r="E312" i="2"/>
  <c r="E311" i="2"/>
  <c r="E310" i="2"/>
  <c r="E309" i="2"/>
  <c r="E308" i="2"/>
  <c r="I307" i="2"/>
  <c r="I313" i="2" s="1"/>
  <c r="E307" i="2"/>
  <c r="E306" i="2"/>
  <c r="E305" i="2"/>
  <c r="E304" i="2"/>
  <c r="E303" i="2"/>
  <c r="I302" i="2"/>
  <c r="E302" i="2"/>
  <c r="E301" i="2"/>
  <c r="I300" i="2"/>
  <c r="I304" i="2" s="1"/>
  <c r="E300" i="2"/>
  <c r="E299" i="2"/>
  <c r="E298" i="2"/>
  <c r="I297" i="2"/>
  <c r="E297" i="2"/>
  <c r="E296" i="2"/>
  <c r="I295" i="2"/>
  <c r="E295" i="2"/>
  <c r="I294" i="2"/>
  <c r="E294" i="2"/>
  <c r="E293" i="2"/>
  <c r="E292" i="2"/>
  <c r="E291" i="2"/>
  <c r="E290" i="2"/>
  <c r="E289" i="2"/>
  <c r="E288" i="2"/>
  <c r="I287" i="2"/>
  <c r="E287" i="2"/>
  <c r="I286" i="2"/>
  <c r="E286" i="2"/>
  <c r="I285" i="2"/>
  <c r="E285" i="2"/>
  <c r="E284" i="2"/>
  <c r="E283" i="2"/>
  <c r="E282" i="2"/>
  <c r="I281" i="2"/>
  <c r="E281" i="2"/>
  <c r="I280" i="2"/>
  <c r="E280" i="2"/>
  <c r="I279" i="2"/>
  <c r="E279" i="2"/>
  <c r="I278" i="2"/>
  <c r="I282" i="2" s="1"/>
  <c r="E278" i="2"/>
  <c r="I277" i="2"/>
  <c r="E277" i="2"/>
  <c r="E267" i="2"/>
  <c r="D267" i="2"/>
  <c r="F16" i="2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11" i="2"/>
  <c r="F12" i="2" s="1"/>
  <c r="F13" i="2" s="1"/>
  <c r="F14" i="2" s="1"/>
  <c r="F15" i="2" s="1"/>
  <c r="F10" i="2"/>
  <c r="F9" i="2"/>
  <c r="I45" i="1"/>
  <c r="I46" i="1" s="1"/>
  <c r="E45" i="1"/>
  <c r="E44" i="1"/>
  <c r="I43" i="1"/>
  <c r="E43" i="1"/>
  <c r="E42" i="1"/>
  <c r="E41" i="1"/>
  <c r="E40" i="1"/>
  <c r="E39" i="1"/>
  <c r="E38" i="1"/>
  <c r="I37" i="1"/>
  <c r="E37" i="1"/>
  <c r="I36" i="1"/>
  <c r="E36" i="1"/>
  <c r="I35" i="1"/>
  <c r="E35" i="1"/>
  <c r="E34" i="1"/>
  <c r="E33" i="1"/>
  <c r="E32" i="1"/>
  <c r="I31" i="1"/>
  <c r="E31" i="1"/>
  <c r="I30" i="1"/>
  <c r="E30" i="1"/>
  <c r="I29" i="1"/>
  <c r="E29" i="1"/>
  <c r="I28" i="1"/>
  <c r="I32" i="1" s="1"/>
  <c r="E28" i="1"/>
  <c r="I27" i="1"/>
  <c r="E27" i="1"/>
  <c r="F17" i="1"/>
  <c r="E17" i="1"/>
  <c r="D17" i="1"/>
  <c r="F10" i="1"/>
  <c r="F11" i="1" s="1"/>
  <c r="F12" i="1" s="1"/>
  <c r="F13" i="1" s="1"/>
  <c r="F14" i="1" s="1"/>
  <c r="F15" i="1" s="1"/>
  <c r="F9" i="1"/>
  <c r="E47" i="1" l="1"/>
  <c r="E49" i="1"/>
  <c r="I47" i="1"/>
  <c r="I40" i="1"/>
  <c r="J282" i="2"/>
  <c r="F267" i="2"/>
  <c r="E334" i="2"/>
  <c r="E336" i="2"/>
  <c r="I290" i="2"/>
</calcChain>
</file>

<file path=xl/sharedStrings.xml><?xml version="1.0" encoding="utf-8"?>
<sst xmlns="http://schemas.openxmlformats.org/spreadsheetml/2006/main" count="1432" uniqueCount="348">
  <si>
    <t>ASSOCIAÇÃO BENEFICENTE HOSPITAL UNIVERSITARIO - UPA 24h ZONA NORTE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</si>
  <si>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</si>
  <si>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</si>
  <si>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</si>
  <si>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</si>
  <si>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</si>
  <si>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</si>
  <si>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</si>
  <si>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</si>
  <si>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</si>
  <si>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</si>
  <si>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</si>
  <si>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</si>
  <si>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</si>
  <si>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FOL PAGTO</t>
  </si>
  <si>
    <t>FÉRIAS PECUNIA E 1/3 FÉRIAS (FOLHA)</t>
  </si>
  <si>
    <t>FERIAS</t>
  </si>
  <si>
    <t>CRED TEV</t>
  </si>
  <si>
    <t>RECEBIMENTO MENSAL UPA - RECURSO VINCULADO</t>
  </si>
  <si>
    <t>REMUNERACAO/SALARIOS CLT (FUNCIONARIOS)</t>
  </si>
  <si>
    <t>EMPRESTIMOS (CONSIGNADO)</t>
  </si>
  <si>
    <t>ESTORNO DE PAGAMENTO</t>
  </si>
  <si>
    <t>Totais</t>
  </si>
  <si>
    <t>* OS DOCUMENTOS INDICADOS NA PLANILHA ACIMA ESTÃO A DISPOSIÇÃO PARA CONSULTA NO DEPARTAMENTO DE CONTABILIDADE DA ASSOCIAÇÃO BENEFICENTE HOSPITAL UNIVERSITÁRIO</t>
  </si>
  <si>
    <t>Resumo Debitos por Classificação</t>
  </si>
  <si>
    <t>Resumo Creditos por Classificação</t>
  </si>
  <si>
    <t>APLICACAO CAIXA ECONOMICA FEDERAL</t>
  </si>
  <si>
    <t>TRANSF. ENTRE CONTAS CAIXA (+)</t>
  </si>
  <si>
    <t>DECIMO TERCEIRO SALARIO</t>
  </si>
  <si>
    <t>RESGATE DE APLICACAO FINANCEIRA</t>
  </si>
  <si>
    <t>FGTS - FUNDO DE GARANTIA</t>
  </si>
  <si>
    <t>PENSAO ALIMENTICIA</t>
  </si>
  <si>
    <t>Total</t>
  </si>
  <si>
    <t>RESCISAO CONTRATUAL - TRCT (FOLHA)</t>
  </si>
  <si>
    <t>Resumo Aplicação CEF</t>
  </si>
  <si>
    <t>SALDO MÊS ANTERIOR</t>
  </si>
  <si>
    <t>RENDIMENTO</t>
  </si>
  <si>
    <t xml:space="preserve">Saldo </t>
  </si>
  <si>
    <t>Resumo Credito Prefeitura - Recurso Vinculado</t>
  </si>
  <si>
    <t>CREDITO CONTRATUAL COMPETENCIA MÊS ANTERIOR</t>
  </si>
  <si>
    <t>PAG BOLETO</t>
  </si>
  <si>
    <t>VALE ALIMENTACAO (EMPREGADOS)</t>
  </si>
  <si>
    <t>COMPANHIA BRASILEIRA DE SOLUCOES E SERVICOS</t>
  </si>
  <si>
    <t>MEDICAMENTOS E MATERIAIS HOSPITALARES</t>
  </si>
  <si>
    <t>RESGATE</t>
  </si>
  <si>
    <t>UNIAO QUIMICA FARMACEUTICA NACIONAL S A</t>
  </si>
  <si>
    <t>ENVIO TED</t>
  </si>
  <si>
    <t>LOCACAO DE EQUIPAMENTOS PJ</t>
  </si>
  <si>
    <t>OXIGENIO</t>
  </si>
  <si>
    <t>WHITE MARTINS GASES INDUSTRIAIS LTDA</t>
  </si>
  <si>
    <t>MEDILAR IMPORTACAO E DISTRIBUICAO DE PRODUTOS MEDICOS HOSPIT</t>
  </si>
  <si>
    <t>MEDICAMENTAL HOSPITALAR LTDA EPP</t>
  </si>
  <si>
    <t>MANUTENCAO DE EQUIPAMENTOS</t>
  </si>
  <si>
    <t>PLANTONISTAS MEDICOS PRESENCIAIS PJ</t>
  </si>
  <si>
    <t>CRED TED</t>
  </si>
  <si>
    <t>RECEBIMENTO MENSAL UPA - RECURSO PROPRIO</t>
  </si>
  <si>
    <t>A C DE OLIVEIRA CORDEIRO SERVIÇOS MEDICOS LTDA</t>
  </si>
  <si>
    <t>CRISTALIA PRODUTOS QUIMICOS FARMACEUTICOS LTDA</t>
  </si>
  <si>
    <t>MATERIAIS DE EXPEDIENTE</t>
  </si>
  <si>
    <t>DEB P FGTS</t>
  </si>
  <si>
    <t>FGTS A RECOLHER</t>
  </si>
  <si>
    <t>GAS (GLP)</t>
  </si>
  <si>
    <t>GAS MARILIA LTDA</t>
  </si>
  <si>
    <t>ENVIO TEV</t>
  </si>
  <si>
    <t>FERNANDO GALLY CALABREZ</t>
  </si>
  <si>
    <t>APLICACAO FINANCEIRA</t>
  </si>
  <si>
    <t>MATERIAIS DE LIMPEZA</t>
  </si>
  <si>
    <t>SERVICO DE SEGURANCA PJ</t>
  </si>
  <si>
    <t>SPSP - SISTEMA DE PRESTACAO DE SEGURANCA PATRIMONIAL LTDA</t>
  </si>
  <si>
    <t>UTENSILIOS</t>
  </si>
  <si>
    <t>COMERCIAL DE EMBALAGENS 3 IRMAOS LTDA EPP</t>
  </si>
  <si>
    <t>IMPOSTOS E TAXAS</t>
  </si>
  <si>
    <t>MEDEIROS &amp; MEDEIROS SERVICOS MEDICOS</t>
  </si>
  <si>
    <t>CONTRIBUICAO ASSISTENCIAL</t>
  </si>
  <si>
    <t>CONVENIO ENTIDADES DE CLASSE (CONSIGNADO)</t>
  </si>
  <si>
    <t>MENSALIDADE SINDICATO - SINTTAR</t>
  </si>
  <si>
    <t>SERVICOS DE IMAGEM PJ</t>
  </si>
  <si>
    <t>UNIMAGEM SERVICOS RADIOLOGICOS LTDA</t>
  </si>
  <si>
    <t>GRRF FGTS A RECOLHER</t>
  </si>
  <si>
    <t>NACIONAL COMERCIAL HOSPITALAR SA</t>
  </si>
  <si>
    <t>DUPATRI HOSPITALAR COMERCIO IMPORTACAO E EXPORTACAO LTDA</t>
  </si>
  <si>
    <t>ALIMENTOS</t>
  </si>
  <si>
    <t>TORREFACAO CAFE MOROZINI LTDA ME</t>
  </si>
  <si>
    <t>LGA SERVICOS MEDICOS SS LTDA</t>
  </si>
  <si>
    <t>BIANCA EBM SERVA ODONTOLOGIA - ME</t>
  </si>
  <si>
    <t>JOSIANE FIRMINO DE SOUZA - ME</t>
  </si>
  <si>
    <t>ORTOPED SERVICOS MEDICOS SS LTDA</t>
  </si>
  <si>
    <t>UNITRAUMA SERVICOS MEDICOS SS LTDA ME</t>
  </si>
  <si>
    <t>GISELE CALIANI MOSCATELI - ME</t>
  </si>
  <si>
    <t>CLINICA MEDICA MARIN LTDA</t>
  </si>
  <si>
    <t>EXAMES CLINICOS E LABORATORIAIS</t>
  </si>
  <si>
    <t>LABORATORIO MARILIA DE ANALISES CLINICAS LTDA</t>
  </si>
  <si>
    <t>NUTRICIONALE COMERCIO DE ALIMENTOS LTDA</t>
  </si>
  <si>
    <t>DG NAVARRO &amp; CIA LTDA ME</t>
  </si>
  <si>
    <t>EQUIPAMENTOS DE PROTECAO INDIVIDUAL</t>
  </si>
  <si>
    <t>TELEFONE E INTERNET</t>
  </si>
  <si>
    <t>CINTHIA ZANINI RUBIRA - ME</t>
  </si>
  <si>
    <t>AGUILAR &amp; TACOLA SERVIÇOS MÉDICOS LTDA</t>
  </si>
  <si>
    <t>MTC CLINICA MEDICA LTDA</t>
  </si>
  <si>
    <t>KARLA KAROLINE OLIVEIRA FERNANDES - ME</t>
  </si>
  <si>
    <t>MATERIAIS DE MANUTENCAO PREDIAL</t>
  </si>
  <si>
    <t>ALINE CRISTINA OKUBARA CREPALDI ME</t>
  </si>
  <si>
    <t>FERNANDA LORENCETTI GIROTTO - ME</t>
  </si>
  <si>
    <t>GIOVANNA EMANUELLA PIFFER SOARES ARANTES ME</t>
  </si>
  <si>
    <t>ANA ELISA KADRI CASTILHO SERVICOS MEDICOS LTDA</t>
  </si>
  <si>
    <t>RAFAEL GHISI ME</t>
  </si>
  <si>
    <t>MARIA JULIA G P GRANCIERI SERVICOS MEDICOS ME</t>
  </si>
  <si>
    <t>AC VITTA SERVICOS MEDICOS LTDA</t>
  </si>
  <si>
    <t>MARCELA ZANDONADI CAPELOCI - ME</t>
  </si>
  <si>
    <t>CENTER MAQ COMERCIO DE MAQUINAS E PAPEIS LTDA</t>
  </si>
  <si>
    <t>TAMURA E SILVA COMERCIO DE MATERIAIS ODONTOLOGICOS LTDA</t>
  </si>
  <si>
    <t>CLINICA MEDICA CONTENTE LTDA</t>
  </si>
  <si>
    <t>KAWAMOTO SERVICOS MEDICOS LTDA</t>
  </si>
  <si>
    <t>GLEYDSON BIZERRA DA MOTA JUNIOR ME</t>
  </si>
  <si>
    <t>PILON TAKASHI E RODRIGUES SOCIEDADE SIMPLES LTDA</t>
  </si>
  <si>
    <t>MATERIAIS DE ESCRITORIO</t>
  </si>
  <si>
    <t>INSS S/ SERVICOS RPA E NFS</t>
  </si>
  <si>
    <t>INSS - TERCEIROS</t>
  </si>
  <si>
    <t>INSS - PJ11% - ABHU</t>
  </si>
  <si>
    <t>PAG DARF</t>
  </si>
  <si>
    <t>IRRF S/ PROVENTOS</t>
  </si>
  <si>
    <t>MINISTERIO DA ECONOMIA</t>
  </si>
  <si>
    <t>INSS EMPREGADOS (ISENCAO CEBAS)</t>
  </si>
  <si>
    <t>INSTITUTO NACIONAL DO SEGURO SOCIAL</t>
  </si>
  <si>
    <t>IRRF S/ SERVICOS PJ</t>
  </si>
  <si>
    <t>IRRF - PJ 1,5%</t>
  </si>
  <si>
    <t>COFINS/PIS/CSLL S/ SERVICOS PJ</t>
  </si>
  <si>
    <t>PCC 4,65%</t>
  </si>
  <si>
    <t>CHEQ COMP</t>
  </si>
  <si>
    <t>JARDINEIRO(A) PF</t>
  </si>
  <si>
    <t>GIOVANA VIECILI ROSSI EIRELI</t>
  </si>
  <si>
    <t>MENSALIDADE SINDICATO - SINSAUDE</t>
  </si>
  <si>
    <t>RIAADE SUPRIMENTOS MEDICOS LTDA EPP</t>
  </si>
  <si>
    <t>PGTO COM ESTORNO FUTURO</t>
  </si>
  <si>
    <t>ERICH JUERGEN KLEIN CLINICA MEDICA</t>
  </si>
  <si>
    <t>PAG FONE</t>
  </si>
  <si>
    <t>SOQUIMICA LABORATORIOS LTDA</t>
  </si>
  <si>
    <t>DUPATRI HOSPITALAR COMERCIO, IMPORTACAO E EXPORTACAO LTDA</t>
  </si>
  <si>
    <t>EQUIPAMENTOS DE INFORMATICA</t>
  </si>
  <si>
    <t>AMANDA RAIANE FERRO BELCHIOR - CLINICA</t>
  </si>
  <si>
    <t>LMP SERVICOS MEDICOS LTDA</t>
  </si>
  <si>
    <t>PAG AGUA</t>
  </si>
  <si>
    <t>AGUA E ESGOTO</t>
  </si>
  <si>
    <t>DEPARTAMENTO DE AGUA E ESGOTO DE MARILIA DAEM</t>
  </si>
  <si>
    <t>CLINICA MEDICA HORTENCIA</t>
  </si>
  <si>
    <t>APOIO ADMINISTRATIVO PJ</t>
  </si>
  <si>
    <t>RATEIO UPA</t>
  </si>
  <si>
    <t>PROGRAMA MENOR APRENDIZ PJ</t>
  </si>
  <si>
    <t>CENTRO DE INTEGRACAO EMPRESA ESCOLA CIEE</t>
  </si>
  <si>
    <t>AUXILIO/VALE TRANSPORTE</t>
  </si>
  <si>
    <t>VIACAO LUWASA LTDA</t>
  </si>
  <si>
    <t>TURISMAR TRANSPORTES E TURISMO LTDA</t>
  </si>
  <si>
    <t>ASSOCIACAO MARILIENSE DE TRANSPORTE URBANO</t>
  </si>
  <si>
    <t>APARELHOS, EQUIPAMENTOS E UTENSILIOS MEDICO HOSPITALAR</t>
  </si>
  <si>
    <t>ASSINATURAS JORNAIS E REVISTAS</t>
  </si>
  <si>
    <t>COMBUSTIVEIS E LUBRIFICANTES</t>
  </si>
  <si>
    <t>COMPUTADORES E NOTEBOOKS</t>
  </si>
  <si>
    <t>DESCONTO JUDICIAL (FOLHA)</t>
  </si>
  <si>
    <t>Resumo Emprestimos CEF/BB/ABHU</t>
  </si>
  <si>
    <t>ESTAGIO PF</t>
  </si>
  <si>
    <t>EMPRESTIMO RECEBIDO DA ABHU - UPA</t>
  </si>
  <si>
    <t>PAGAMENTO DE EMPRESTIMO RECEBIDO DA ABHU - UPA</t>
  </si>
  <si>
    <t>FINANCEIRA</t>
  </si>
  <si>
    <t>Saldo</t>
  </si>
  <si>
    <t>Resumo Credito Prefeitura - Recurso Proprio</t>
  </si>
  <si>
    <t>LOCACAO DE SOFTWARE PJ</t>
  </si>
  <si>
    <t>Resumo Rateio Administrativo</t>
  </si>
  <si>
    <t>RATEIO ADMINISTRATIVO ABHU ACUMULADO</t>
  </si>
  <si>
    <t>MAQUINAS E EQUIPAMENTOS</t>
  </si>
  <si>
    <t>MATERIAIS DE MANUTENCAO DE EQUIPAMENTOS</t>
  </si>
  <si>
    <t>RATEIO ADM ABHU</t>
  </si>
  <si>
    <t>MOBILIARIOS</t>
  </si>
  <si>
    <t>Resumo Provisões 13º / Férias / Rescisão</t>
  </si>
  <si>
    <t>ROUPARIA HOSPITALAR</t>
  </si>
  <si>
    <t>SUPRIMENTOS DE INFORMATICA</t>
  </si>
  <si>
    <t>TECIDOS E ENXOVAIS</t>
  </si>
  <si>
    <t>TRANSF. ENTRE CONTAS CAIXA (-)</t>
  </si>
  <si>
    <t>ANTONIO DE OLIVEIRA PAPELARIA, ARTESATOS E PRESENTES ME</t>
  </si>
  <si>
    <t>J V CALIL SERVICOS MEDICOS LTDA</t>
  </si>
  <si>
    <t>IRRF - PJ GERAL 1%</t>
  </si>
  <si>
    <t>HEVILA CRISTINA MORA AMANCIO DE SOUZA SERVICOS MEDICOS</t>
  </si>
  <si>
    <t>RENDIMENTO MÊS</t>
  </si>
  <si>
    <t>08/09/2021</t>
  </si>
  <si>
    <t>24/09/2021</t>
  </si>
  <si>
    <t>01/09/2021</t>
  </si>
  <si>
    <t>ALEXANDRE YOSHIO SUKEGAWA</t>
  </si>
  <si>
    <t>APLICACAO</t>
  </si>
  <si>
    <t>AGROMETAL COMERCIAL DE FERRAGENS LTDA</t>
  </si>
  <si>
    <t>09/09/2021</t>
  </si>
  <si>
    <t>LUCAS FERNANDES PIAZZALUNGA CLINICA MEDI</t>
  </si>
  <si>
    <t>VANESSA BERNARDO - SERVICOS MEDICOS EIRELI</t>
  </si>
  <si>
    <t>CLINICA ODONTOLOGICA TATIANA RIBAS BIZIAK LTDA</t>
  </si>
  <si>
    <t>D C ALIONSO SERVICOS MEDICOS LTDA</t>
  </si>
  <si>
    <t>RODRIGO A BOSSO LOPES SERVICOS MEDICOS LTDA</t>
  </si>
  <si>
    <t>ISABELLA GONCALVES C S DE ANDRADE SERV MED LTDA - ECHAPORA</t>
  </si>
  <si>
    <t>27/08/2021</t>
  </si>
  <si>
    <t>BISPO DISTRIBUIDORA DE PRODUTOS ALIMENTICIOS EIRELI</t>
  </si>
  <si>
    <t>DENTAL CREMER PRODUTOS ODONTOLOGICOS SA</t>
  </si>
  <si>
    <t>CLARO NXT TELECOMUNICACOES LTDA</t>
  </si>
  <si>
    <t>21/09/2021</t>
  </si>
  <si>
    <t>FR ATIVIDADES DE SAUDE LTDA</t>
  </si>
  <si>
    <t>22/09/2021</t>
  </si>
  <si>
    <t>31/08/2021</t>
  </si>
  <si>
    <t>ANDRADE E FRANCESCHI SERVICOS MEDICOS SS LTDA</t>
  </si>
  <si>
    <t>SOUZA CARNEIRO SERVICOS MEDICOS LTDA</t>
  </si>
  <si>
    <t>ALVES ROCHA SERVICOS MEDICOS LTDA</t>
  </si>
  <si>
    <t>23/09/2021</t>
  </si>
  <si>
    <t>G F SILVA SERVICOS MEDICOS - EIRELI</t>
  </si>
  <si>
    <t>SOROMED MARILIA LTDA - ME</t>
  </si>
  <si>
    <t>27/09/2021</t>
  </si>
  <si>
    <t>ENVIO PIX</t>
  </si>
  <si>
    <t>SERVICOS DE ASSESSORIA E CONSULTORIA</t>
  </si>
  <si>
    <t>IMMUNIZE DESENVOLVIMENTO DE SISTEMA E CONSULTORIA LTDA</t>
  </si>
  <si>
    <t>POLAR FIX INDUSTRIA E COMERCIO DE PRODUTOS HOSP</t>
  </si>
  <si>
    <t>28/09/2021</t>
  </si>
  <si>
    <t>COMERCIAL MARILIENSE DE FERRAGENS LTDA</t>
  </si>
  <si>
    <t>29/09/2021</t>
  </si>
  <si>
    <t>TRIUNFAL MARILIA COMERCIAL LTDA EPP</t>
  </si>
  <si>
    <t>30/09/2021</t>
  </si>
  <si>
    <t>04/10/2021</t>
  </si>
  <si>
    <t>06/10/2021</t>
  </si>
  <si>
    <t>22/10/2021</t>
  </si>
  <si>
    <t>01/10/2021</t>
  </si>
  <si>
    <t>FERIAS PECUNIA E 1/3 FERIAS (FOLHA)</t>
  </si>
  <si>
    <t>05/10/2021</t>
  </si>
  <si>
    <t>07/10/2021</t>
  </si>
  <si>
    <t>08/10/2021</t>
  </si>
  <si>
    <t>11/10/2021</t>
  </si>
  <si>
    <t>MARCO MEDICINA E SAUDE LTDA</t>
  </si>
  <si>
    <t>MONTE REAL IMPORTADORA E DISTRIBUIDORA DE PRODUTOS VETERINAR</t>
  </si>
  <si>
    <t>09/10/2021</t>
  </si>
  <si>
    <t>13/10/2021</t>
  </si>
  <si>
    <t>R CAMPOI EMBALAGENS EPP</t>
  </si>
  <si>
    <t>BRAMEDIC COMERCIO DE MEDICAMENTOS LTDA ME</t>
  </si>
  <si>
    <t>14/10/2021</t>
  </si>
  <si>
    <t>15/10/2021</t>
  </si>
  <si>
    <t>18/10/2021</t>
  </si>
  <si>
    <t>REVAL ATACADO DE PAPELARIA LTDA</t>
  </si>
  <si>
    <t>19/10/2021</t>
  </si>
  <si>
    <t>GENESIO A MENDES &amp; CIA LTDA</t>
  </si>
  <si>
    <t>20/10/2021</t>
  </si>
  <si>
    <t>M M YANAZE SERVICOS MEDICOS LTDA</t>
  </si>
  <si>
    <t>SUPERMED COMERCIO E IMPORTACAO DE PRODUTOS MEDICOS E HOSPITA</t>
  </si>
  <si>
    <t>ED PLASTIC INDUSTRIA E COMERCIO DE EMBALAGENS LTDA</t>
  </si>
  <si>
    <t>21/10/2021</t>
  </si>
  <si>
    <t>MANFRIN CASSEB E CIA LTDA</t>
  </si>
  <si>
    <t>NACIONAL COMERCIAL HOSPITALAR S.A.</t>
  </si>
  <si>
    <t>REC SOLUCOES EM CONSTRUCOES LTDA ME</t>
  </si>
  <si>
    <t>FUTURA COM DE PROD MEDICOS E HOSPITALARES LTDA</t>
  </si>
  <si>
    <t>ACACIA COMERCIO DE MEDICAMENTOS EIRELI</t>
  </si>
  <si>
    <t>CLINICA DE CIRURGIA PLASTICA RIO PRETO S/S LIMITADA</t>
  </si>
  <si>
    <t>25/10/2021</t>
  </si>
  <si>
    <t>CLASSMED - PRODUTOS HOSPITALARES - EIRELI EPP</t>
  </si>
  <si>
    <t>26/10/2021</t>
  </si>
  <si>
    <t>27/10/2021</t>
  </si>
  <si>
    <t>BS DISTRIBUIDORA EIRELI ME</t>
  </si>
  <si>
    <t>28/10/2021</t>
  </si>
  <si>
    <t>RAFAEL CAMPOS TEIXEIRA 22649879874 - ME</t>
  </si>
  <si>
    <t>29/10/2021</t>
  </si>
  <si>
    <t>Demonstrativo de Despesas Novembro 2021 - Conta 900168-2 - CEF</t>
  </si>
  <si>
    <t>04/11/2021</t>
  </si>
  <si>
    <t>-</t>
  </si>
  <si>
    <t>05/11/2021</t>
  </si>
  <si>
    <t>SALARIOS E ORDENADOS A PAGAR</t>
  </si>
  <si>
    <t>Balancete Financeiro Novembro 2021 - Conta  900168-2 - CEF</t>
  </si>
  <si>
    <t>RECEBIMENTO MENSAL UPA - ABATIMENTO COMPRA INTERNACIONAL</t>
  </si>
  <si>
    <t>Demonstrativo de Despesas Novembro 2021 - Conta 901922-0 - CEF</t>
  </si>
  <si>
    <t>01/11/2021</t>
  </si>
  <si>
    <t>WESLEY FERREIRA RIBEIRO - ME</t>
  </si>
  <si>
    <t>GDAI INDUSTRIA &amp; COMERCIO ELETRONICOS EIRELI</t>
  </si>
  <si>
    <t>CONCORDIA SISTEMAS LTDA</t>
  </si>
  <si>
    <t>DDR MARILIA INFORMATICA LTDA ME</t>
  </si>
  <si>
    <t>31/10/2021</t>
  </si>
  <si>
    <t>03/11/2021</t>
  </si>
  <si>
    <t>SAMTRONIC INDUSTRIA E COMERCIO LTDA</t>
  </si>
  <si>
    <t>NILPLAST EMBALAGENS EIRELI</t>
  </si>
  <si>
    <t>RESCISAO A PAGAR VITOR HUGO CORREA</t>
  </si>
  <si>
    <t>H BRAMBILLA DE LUCCA OCAMPOS - ME</t>
  </si>
  <si>
    <t>89/2021</t>
  </si>
  <si>
    <t>08/11/2021</t>
  </si>
  <si>
    <t>KEV X SOLUCOES E SERVICOS LTDA ME</t>
  </si>
  <si>
    <t>EBEG EMBALAGENS E DESCARTAVEIS EIRELI</t>
  </si>
  <si>
    <t>FARMATER MEDICAMENTOS LTDA - EPP</t>
  </si>
  <si>
    <t>09/11/2021</t>
  </si>
  <si>
    <t>10/21 COM</t>
  </si>
  <si>
    <t>10/11/2021</t>
  </si>
  <si>
    <t>B C PEREIRA SERVICOS MEDICOS LTDA ME</t>
  </si>
  <si>
    <t>ODORIZZI &amp; SABELLA SERVICOS MEDICOS LTDA</t>
  </si>
  <si>
    <t>07/11/2021</t>
  </si>
  <si>
    <t>CAMILA GARCIA RIBEIRO ME</t>
  </si>
  <si>
    <t>K A LAZO SERVICOS MEDICOS EIRELI</t>
  </si>
  <si>
    <t>11/11/2021</t>
  </si>
  <si>
    <t>MEDICINA FELIX ALVES LTDA</t>
  </si>
  <si>
    <t>FERIAS DE ELAINE CRISTINA MENDES</t>
  </si>
  <si>
    <t>12/11/2021</t>
  </si>
  <si>
    <t>INDALABOR INDAIA LABORATORIO FARMACEUTICO LTDA</t>
  </si>
  <si>
    <t>16/11/2021</t>
  </si>
  <si>
    <t>DP DINH AG</t>
  </si>
  <si>
    <t>DEV ADIANT OC 90146 - JEAN CARNAUBA SILVA ME</t>
  </si>
  <si>
    <t>LIFE TECNOLOGIA LTDA</t>
  </si>
  <si>
    <t>02/11/2021</t>
  </si>
  <si>
    <t>CERTEC INDUSTRIA E COMERCIO DE EQUIPAMENTOS LTDA</t>
  </si>
  <si>
    <t>16/10/2021</t>
  </si>
  <si>
    <t>SONODA GESTAO DO PONTO E ACESSO LTDA</t>
  </si>
  <si>
    <t>17/11/2021</t>
  </si>
  <si>
    <t>FISIOMED FISIOTERAPIA E REABILITACAO LTDA</t>
  </si>
  <si>
    <t>FERNANDA SIMINES NASCIMENTO SERVICOS MEDICOS - ME</t>
  </si>
  <si>
    <t>18/11/2021</t>
  </si>
  <si>
    <t>19/11/2021</t>
  </si>
  <si>
    <t>PG ORG GOV</t>
  </si>
  <si>
    <t>D  17473</t>
  </si>
  <si>
    <t>D28933</t>
  </si>
  <si>
    <t>47/2021</t>
  </si>
  <si>
    <t>2021/49</t>
  </si>
  <si>
    <t>DENTAL MED SUL ARTIGOS ODONTOLOGICOS LTDA</t>
  </si>
  <si>
    <t>46/2021</t>
  </si>
  <si>
    <t>PCC 10/2021</t>
  </si>
  <si>
    <t>2021/48</t>
  </si>
  <si>
    <t>2021/45</t>
  </si>
  <si>
    <t>IR 10/2021</t>
  </si>
  <si>
    <t>22/11/2021</t>
  </si>
  <si>
    <t>CIL - COMERCIO DE INFORMATICA LTDA</t>
  </si>
  <si>
    <t>ANTECIPACAO 13º SALARIO</t>
  </si>
  <si>
    <t>AUTO POSTO UNIVERSITARIO DE MARILIA LTDA EPP</t>
  </si>
  <si>
    <t>AUGUSTO CESAR OLIVEIRA DA SILVA 41167851803</t>
  </si>
  <si>
    <t>REFRICENTER COMERCIO DE PECAS PARA ELETROELETRONICOS EIRELI</t>
  </si>
  <si>
    <t>PRECISION COMERCIAL DISTRIBUIDORA DE PRODUTOS MEDICO HOSPITA</t>
  </si>
  <si>
    <t>HDL LOGISTICA HOSPITALAR LTDA</t>
  </si>
  <si>
    <t>90/2021</t>
  </si>
  <si>
    <t>23/11/2021</t>
  </si>
  <si>
    <t>DEB. JUROS</t>
  </si>
  <si>
    <t>24/11/2021</t>
  </si>
  <si>
    <t>JP INDUSTRIA FARMACEUTICA SA</t>
  </si>
  <si>
    <t>RS MED LTDA</t>
  </si>
  <si>
    <t>25/11/2021</t>
  </si>
  <si>
    <t>FERIAS TATIANA RODRIGUES DE LIMA MATOS</t>
  </si>
  <si>
    <t>HIDRAULICA HPM COMERCIAL LTDA</t>
  </si>
  <si>
    <t>MADEIREIRA BASSAN DE MARILIA LTDA EPP</t>
  </si>
  <si>
    <t>SERVIMED COMERCIAL LTDA</t>
  </si>
  <si>
    <t>26/11/2021</t>
  </si>
  <si>
    <t>29/11/2021</t>
  </si>
  <si>
    <t>BOM DIA MARILIA EDITORA JORNALISTICA LTDA ME</t>
  </si>
  <si>
    <t>PROSUN INFORMATICA LTDA</t>
  </si>
  <si>
    <t>POLAR FIX INDUSTRIA E COMERCIO DE PRODUTOS HOSPITALARES LTDA</t>
  </si>
  <si>
    <t>30/11/2021</t>
  </si>
  <si>
    <t>Balancete Financeiro Novembro 2021 - Conta Conta 901922-0 -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</si>
  <si>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2021</t>
    </r>
  </si>
  <si>
    <r>
      <t xml:space="preserve">PROVISÃO MÊS DE </t>
    </r>
    <r>
      <rPr>
        <b/>
        <sz val="10"/>
        <color theme="1"/>
        <rFont val="Calibri"/>
        <family val="2"/>
        <scheme val="minor"/>
      </rPr>
      <t>NOVEMBRO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</si>
</sst>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43" fontId="0" fillId="0" borderId="0" xfId="2" applyFont="1"/>
    <xf numFmtId="14" fontId="0" fillId="0" borderId="0" xfId="0" applyNumberFormat="1"/>
    <xf numFmtId="0" fontId="5" fillId="0" borderId="0" xfId="0" applyFont="1"/>
    <xf numFmtId="43" fontId="5" fillId="0" borderId="0" xfId="2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2" applyFont="1" applyBorder="1"/>
    <xf numFmtId="43" fontId="5" fillId="0" borderId="9" xfId="2" applyFont="1" applyBorder="1"/>
    <xf numFmtId="0" fontId="5" fillId="0" borderId="10" xfId="0" applyFont="1" applyBorder="1"/>
    <xf numFmtId="0" fontId="5" fillId="0" borderId="11" xfId="0" applyFont="1" applyBorder="1"/>
    <xf numFmtId="14" fontId="5" fillId="0" borderId="12" xfId="0" applyNumberFormat="1" applyFont="1" applyBorder="1"/>
    <xf numFmtId="0" fontId="6" fillId="0" borderId="15" xfId="0" applyFont="1" applyBorder="1"/>
    <xf numFmtId="43" fontId="6" fillId="0" borderId="15" xfId="2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0" fontId="5" fillId="0" borderId="15" xfId="0" applyFont="1" applyBorder="1"/>
    <xf numFmtId="14" fontId="5" fillId="0" borderId="18" xfId="0" applyNumberFormat="1" applyFont="1" applyBorder="1"/>
    <xf numFmtId="0" fontId="7" fillId="0" borderId="0" xfId="0" applyFont="1"/>
    <xf numFmtId="0" fontId="5" fillId="0" borderId="20" xfId="0" applyFont="1" applyBorder="1"/>
    <xf numFmtId="43" fontId="0" fillId="0" borderId="0" xfId="2" applyFont="1" applyBorder="1"/>
    <xf numFmtId="43" fontId="5" fillId="0" borderId="21" xfId="2" applyFont="1" applyBorder="1"/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0" fontId="6" fillId="0" borderId="9" xfId="0" applyFont="1" applyBorder="1"/>
    <xf numFmtId="0" fontId="6" fillId="0" borderId="19" xfId="0" applyFont="1" applyBorder="1"/>
    <xf numFmtId="43" fontId="6" fillId="0" borderId="11" xfId="2" applyFont="1" applyBorder="1" applyAlignment="1">
      <alignment horizontal="center"/>
    </xf>
    <xf numFmtId="0" fontId="6" fillId="0" borderId="20" xfId="0" applyFont="1" applyBorder="1"/>
    <xf numFmtId="0" fontId="6" fillId="0" borderId="0" xfId="0" applyFont="1"/>
    <xf numFmtId="43" fontId="6" fillId="0" borderId="21" xfId="2" applyFont="1" applyBorder="1" applyAlignment="1">
      <alignment horizontal="center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5" fillId="0" borderId="25" xfId="2" applyFont="1" applyBorder="1" applyAlignment="1">
      <alignment horizontal="center"/>
    </xf>
    <xf numFmtId="43" fontId="0" fillId="0" borderId="19" xfId="2" applyFont="1" applyBorder="1"/>
    <xf numFmtId="43" fontId="6" fillId="0" borderId="11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5" fillId="0" borderId="22" xfId="2" applyFont="1" applyBorder="1" applyAlignment="1">
      <alignment horizontal="right"/>
    </xf>
    <xf numFmtId="43" fontId="5" fillId="0" borderId="21" xfId="2" applyFont="1" applyBorder="1" applyAlignment="1">
      <alignment horizontal="right"/>
    </xf>
    <xf numFmtId="43" fontId="6" fillId="0" borderId="11" xfId="2" applyFont="1" applyBorder="1" applyAlignment="1">
      <alignment horizontal="right"/>
    </xf>
    <xf numFmtId="43" fontId="5" fillId="0" borderId="0" xfId="0" applyNumberFormat="1" applyFont="1"/>
    <xf numFmtId="43" fontId="6" fillId="0" borderId="21" xfId="2" applyFont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3" borderId="26" xfId="0" applyFont="1" applyFill="1" applyBorder="1"/>
    <xf numFmtId="0" fontId="6" fillId="3" borderId="27" xfId="0" applyFont="1" applyFill="1" applyBorder="1"/>
    <xf numFmtId="0" fontId="6" fillId="3" borderId="11" xfId="0" applyFont="1" applyFill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43" fontId="5" fillId="0" borderId="25" xfId="2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43" fontId="5" fillId="0" borderId="21" xfId="2" applyFont="1" applyFill="1" applyBorder="1" applyAlignment="1">
      <alignment horizontal="right"/>
    </xf>
    <xf numFmtId="0" fontId="6" fillId="0" borderId="24" xfId="0" applyFont="1" applyBorder="1"/>
    <xf numFmtId="0" fontId="6" fillId="3" borderId="19" xfId="0" applyFont="1" applyFill="1" applyBorder="1"/>
    <xf numFmtId="43" fontId="6" fillId="0" borderId="0" xfId="2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14" fontId="5" fillId="0" borderId="7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43" fontId="0" fillId="0" borderId="0" xfId="0" applyNumberFormat="1"/>
    <xf numFmtId="0" fontId="6" fillId="3" borderId="8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43" fontId="6" fillId="0" borderId="0" xfId="2" applyFont="1" applyBorder="1" applyAlignment="1">
      <alignment horizontal="center"/>
    </xf>
  </cellXfs>
  <cellStyles count="3">
    <cellStyle name="Normal" xfId="0" builtinId="0"/>
    <cellStyle name="Vírgula" xfId="2" builtinId="3"/>
    <cellStyle name="Vírgula 2" xfId="1" xr:uid="{01CD67D5-EA9A-49B5-A827-05D65A986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31312DFD-138F-4975-9403-F3A30BA1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D8BC8315-1E9B-426A-AB40-8FA63C29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20</xdr:row>
      <xdr:rowOff>57150</xdr:rowOff>
    </xdr:from>
    <xdr:to>
      <xdr:col>1</xdr:col>
      <xdr:colOff>609600</xdr:colOff>
      <xdr:row>22</xdr:row>
      <xdr:rowOff>38100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E30F4001-C6C0-49A3-931E-2F8FD249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22910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22</xdr:row>
      <xdr:rowOff>66675</xdr:rowOff>
    </xdr:from>
    <xdr:to>
      <xdr:col>9</xdr:col>
      <xdr:colOff>638174</xdr:colOff>
      <xdr:row>22</xdr:row>
      <xdr:rowOff>152400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CC04F34B-D8DC-48EC-AC8C-C50FB796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0196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E08E6017-59D8-4A75-B49E-A02E0BE0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6BCFAF03-179D-4D1F-AEEF-4FC15834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270</xdr:row>
      <xdr:rowOff>57150</xdr:rowOff>
    </xdr:from>
    <xdr:to>
      <xdr:col>1</xdr:col>
      <xdr:colOff>609600</xdr:colOff>
      <xdr:row>272</xdr:row>
      <xdr:rowOff>38100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272CB5EA-EB75-4CDE-B115-4DD61191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8541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272</xdr:row>
      <xdr:rowOff>66675</xdr:rowOff>
    </xdr:from>
    <xdr:to>
      <xdr:col>9</xdr:col>
      <xdr:colOff>666749</xdr:colOff>
      <xdr:row>272</xdr:row>
      <xdr:rowOff>152400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609232E9-3931-4911-9C73-C22FA507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26446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6635/Dropbox/UPA%20-%20Presta&#231;&#227;o%20de%20Contas/Presta&#231;&#227;o%20de%20Contas%20-%20Financeira/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0168"/>
      <sheetName val="CEF Janeiro 2021 - 901922"/>
      <sheetName val="CEF Fevereiro 2021 - 900168"/>
      <sheetName val="CEF Fevereiro 2021 - 901922"/>
      <sheetName val="CEF Marco 2021 - 900168"/>
      <sheetName val="CEF Marco 2021 - 901922"/>
      <sheetName val="CEF Abril 2021 - 900168"/>
      <sheetName val="CEF Abril 2021 - 901922"/>
      <sheetName val="CEF Maio 2021 - 900168"/>
      <sheetName val="CEF Maio 2021 - 901922"/>
      <sheetName val="CEF Junho 2021 - 900168"/>
      <sheetName val="CEF Junho 2021 - 901922"/>
      <sheetName val="CEF Julho 2021 - 900168"/>
      <sheetName val="CEF Julho 2021 - 901922"/>
      <sheetName val="CEF Agosto 2021 - 900168"/>
      <sheetName val="CEF Agosto 2021 - 901922"/>
      <sheetName val="CEF Setembro 2021 - 900168"/>
      <sheetName val="CEF Setembro 2021 - 901922"/>
      <sheetName val="CEF Outubro 2021 - 900168"/>
      <sheetName val="CEF Outubro 2021 - 901922"/>
      <sheetName val="CEF Novembro 2021 - 900168"/>
      <sheetName val="CEF Novembro 2021 - 901922"/>
      <sheetName val="CEF Dezembro 2021 - 900168"/>
      <sheetName val="CEF Dezembro 2021 - 901922"/>
      <sheetName val="CEF Janeiro 2022 - 900168"/>
      <sheetName val="CEF Janeiro 2022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15">
          <cell r="F15">
            <v>2180.3700000002282</v>
          </cell>
        </row>
        <row r="38">
          <cell r="I38">
            <v>110749.53999999995</v>
          </cell>
        </row>
        <row r="45">
          <cell r="I45">
            <v>0</v>
          </cell>
        </row>
      </sheetData>
      <sheetData sheetId="152">
        <row r="259">
          <cell r="F259">
            <v>1112.750000001397</v>
          </cell>
        </row>
        <row r="282">
          <cell r="I282">
            <v>1449594.9199999995</v>
          </cell>
        </row>
        <row r="296">
          <cell r="I296">
            <v>890000</v>
          </cell>
        </row>
        <row r="305">
          <cell r="I305">
            <v>124650.44000000002</v>
          </cell>
        </row>
      </sheetData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A8EE-0626-4B14-93A1-7FEABF0E44CE}">
  <dimension ref="A1:J49"/>
  <sheetViews>
    <sheetView workbookViewId="0">
      <selection activeCell="G12" sqref="G12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bestFit="1" customWidth="1"/>
  </cols>
  <sheetData>
    <row r="1" spans="1:10" x14ac:dyDescent="0.25">
      <c r="D1" s="1"/>
      <c r="J1" s="2"/>
    </row>
    <row r="2" spans="1:10" ht="25.5" x14ac:dyDescent="0.25">
      <c r="C2" s="92" t="s">
        <v>0</v>
      </c>
      <c r="D2" s="92"/>
      <c r="E2" s="92"/>
      <c r="F2" s="92"/>
      <c r="G2" s="92"/>
      <c r="H2" s="92"/>
      <c r="I2" s="92"/>
      <c r="J2" s="92"/>
    </row>
    <row r="3" spans="1:10" x14ac:dyDescent="0.25">
      <c r="D3" s="1"/>
      <c r="J3" s="2"/>
    </row>
    <row r="4" spans="1:10" ht="18.75" x14ac:dyDescent="0.3">
      <c r="A4" s="93" t="s">
        <v>259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25">
      <c r="D5" s="1"/>
      <c r="J5" s="2"/>
    </row>
    <row r="6" spans="1:10" x14ac:dyDescent="0.25">
      <c r="A6" s="94" t="s">
        <v>1</v>
      </c>
      <c r="B6" s="94"/>
      <c r="C6" s="94"/>
      <c r="D6" s="94"/>
      <c r="E6" s="94"/>
      <c r="F6" s="94"/>
      <c r="G6" s="94" t="s">
        <v>2</v>
      </c>
      <c r="H6" s="94"/>
      <c r="I6" s="94"/>
      <c r="J6" s="94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3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13"/>
      <c r="B9" s="14"/>
      <c r="C9" s="14" t="s">
        <v>13</v>
      </c>
      <c r="D9" s="15"/>
      <c r="E9" s="15"/>
      <c r="F9" s="16">
        <f>'[1]CEF Outubro 2021 - 900168'!F15</f>
        <v>2180.3700000002282</v>
      </c>
      <c r="G9" s="17"/>
      <c r="H9" s="18"/>
      <c r="I9" s="14"/>
      <c r="J9" s="19"/>
    </row>
    <row r="10" spans="1:10" x14ac:dyDescent="0.25">
      <c r="A10" s="13" t="s">
        <v>260</v>
      </c>
      <c r="B10" s="14">
        <v>41258</v>
      </c>
      <c r="C10" s="14" t="s">
        <v>17</v>
      </c>
      <c r="D10" s="15"/>
      <c r="E10" s="15">
        <v>438093.32</v>
      </c>
      <c r="F10" s="16">
        <f t="shared" ref="F10:F15" si="0">F9-D10+E10</f>
        <v>440273.69000000024</v>
      </c>
      <c r="G10" s="17" t="s">
        <v>18</v>
      </c>
      <c r="H10" s="18"/>
      <c r="I10" s="55" t="s">
        <v>261</v>
      </c>
      <c r="J10" s="19"/>
    </row>
    <row r="11" spans="1:10" x14ac:dyDescent="0.25">
      <c r="A11" s="13" t="s">
        <v>260</v>
      </c>
      <c r="B11" s="14">
        <v>256802</v>
      </c>
      <c r="C11" s="14" t="s">
        <v>44</v>
      </c>
      <c r="D11" s="15"/>
      <c r="E11" s="15">
        <v>27000</v>
      </c>
      <c r="F11" s="16">
        <f t="shared" si="0"/>
        <v>467273.69000000024</v>
      </c>
      <c r="G11" s="17" t="s">
        <v>29</v>
      </c>
      <c r="H11" s="18"/>
      <c r="I11" s="55" t="s">
        <v>261</v>
      </c>
      <c r="J11" s="19"/>
    </row>
    <row r="12" spans="1:10" x14ac:dyDescent="0.25">
      <c r="A12" s="13" t="s">
        <v>262</v>
      </c>
      <c r="B12" s="14">
        <v>432647</v>
      </c>
      <c r="C12" s="14" t="s">
        <v>44</v>
      </c>
      <c r="D12" s="15"/>
      <c r="E12" s="15">
        <v>10000</v>
      </c>
      <c r="F12" s="16">
        <f t="shared" si="0"/>
        <v>477273.69000000024</v>
      </c>
      <c r="G12" s="17" t="s">
        <v>29</v>
      </c>
      <c r="H12" s="18"/>
      <c r="I12" s="55" t="s">
        <v>261</v>
      </c>
      <c r="J12" s="19"/>
    </row>
    <row r="13" spans="1:10" x14ac:dyDescent="0.25">
      <c r="A13" s="13" t="s">
        <v>262</v>
      </c>
      <c r="B13" s="14">
        <v>274270</v>
      </c>
      <c r="C13" s="14" t="s">
        <v>14</v>
      </c>
      <c r="D13" s="15">
        <v>463090.59</v>
      </c>
      <c r="E13" s="15"/>
      <c r="F13" s="16">
        <f t="shared" si="0"/>
        <v>14183.10000000021</v>
      </c>
      <c r="G13" s="17" t="s">
        <v>19</v>
      </c>
      <c r="H13" s="18" t="s">
        <v>263</v>
      </c>
      <c r="I13" s="85">
        <v>44470</v>
      </c>
      <c r="J13" s="19" t="s">
        <v>262</v>
      </c>
    </row>
    <row r="14" spans="1:10" x14ac:dyDescent="0.25">
      <c r="A14" s="13" t="s">
        <v>262</v>
      </c>
      <c r="B14" s="14">
        <v>274270</v>
      </c>
      <c r="C14" s="14" t="s">
        <v>14</v>
      </c>
      <c r="D14" s="15">
        <v>938.75</v>
      </c>
      <c r="E14" s="15"/>
      <c r="F14" s="16">
        <f t="shared" si="0"/>
        <v>13244.35000000021</v>
      </c>
      <c r="G14" s="17" t="s">
        <v>19</v>
      </c>
      <c r="H14" s="18" t="s">
        <v>263</v>
      </c>
      <c r="I14" s="85">
        <v>44470</v>
      </c>
      <c r="J14" s="19" t="s">
        <v>262</v>
      </c>
    </row>
    <row r="15" spans="1:10" x14ac:dyDescent="0.25">
      <c r="A15" s="13" t="s">
        <v>262</v>
      </c>
      <c r="B15" s="14">
        <v>274270</v>
      </c>
      <c r="C15" s="14" t="s">
        <v>14</v>
      </c>
      <c r="D15" s="15">
        <v>9114.8799999999992</v>
      </c>
      <c r="E15" s="15"/>
      <c r="F15" s="16">
        <f t="shared" si="0"/>
        <v>4129.4700000002103</v>
      </c>
      <c r="G15" s="17" t="s">
        <v>19</v>
      </c>
      <c r="H15" s="18" t="s">
        <v>263</v>
      </c>
      <c r="I15" s="85">
        <v>44470</v>
      </c>
      <c r="J15" s="19" t="s">
        <v>262</v>
      </c>
    </row>
    <row r="16" spans="1:10" x14ac:dyDescent="0.25">
      <c r="A16" s="13"/>
      <c r="B16" s="14"/>
      <c r="C16" s="14"/>
      <c r="D16" s="15"/>
      <c r="E16" s="15"/>
      <c r="F16" s="16"/>
      <c r="G16" s="17"/>
      <c r="H16" s="18"/>
      <c r="I16" s="14"/>
      <c r="J16" s="19"/>
    </row>
    <row r="17" spans="1:10" ht="15.75" thickBot="1" x14ac:dyDescent="0.3">
      <c r="A17" s="95" t="s">
        <v>22</v>
      </c>
      <c r="B17" s="96"/>
      <c r="C17" s="20"/>
      <c r="D17" s="21">
        <f>SUM(D10:D16)</f>
        <v>473144.22000000003</v>
      </c>
      <c r="E17" s="21">
        <f>SUM(E10:E16)</f>
        <v>475093.32</v>
      </c>
      <c r="F17" s="22">
        <f>F9-D17+E17</f>
        <v>4129.4700000002049</v>
      </c>
      <c r="G17" s="23"/>
      <c r="H17" s="24"/>
      <c r="I17" s="25"/>
      <c r="J17" s="26"/>
    </row>
    <row r="18" spans="1:10" x14ac:dyDescent="0.25">
      <c r="A18" s="27" t="s">
        <v>23</v>
      </c>
      <c r="B18" s="3"/>
      <c r="C18" s="3"/>
      <c r="D18" s="4"/>
      <c r="E18" s="3"/>
      <c r="F18" s="3"/>
      <c r="G18" s="3"/>
      <c r="H18" s="3"/>
      <c r="I18" s="3"/>
      <c r="J18" s="5"/>
    </row>
    <row r="19" spans="1:10" x14ac:dyDescent="0.25">
      <c r="A19" s="27"/>
      <c r="B19" s="3"/>
      <c r="C19" s="3"/>
      <c r="D19" s="4"/>
      <c r="E19" s="3"/>
      <c r="F19" s="3"/>
      <c r="G19" s="3"/>
      <c r="H19" s="3"/>
      <c r="I19" s="3"/>
      <c r="J19" s="5"/>
    </row>
    <row r="20" spans="1:10" x14ac:dyDescent="0.25">
      <c r="A20" s="27"/>
      <c r="B20" s="3"/>
      <c r="C20" s="3"/>
      <c r="D20" s="4"/>
      <c r="E20" s="3"/>
      <c r="F20" s="3"/>
      <c r="G20" s="3"/>
      <c r="H20" s="3"/>
      <c r="I20" s="3"/>
      <c r="J20" s="5"/>
    </row>
    <row r="21" spans="1:10" x14ac:dyDescent="0.25">
      <c r="D21" s="1"/>
      <c r="J21" s="2"/>
    </row>
    <row r="22" spans="1:10" ht="25.5" x14ac:dyDescent="0.25">
      <c r="C22" s="92" t="s">
        <v>0</v>
      </c>
      <c r="D22" s="92"/>
      <c r="E22" s="92"/>
      <c r="F22" s="92"/>
      <c r="G22" s="92"/>
      <c r="H22" s="92"/>
      <c r="I22" s="92"/>
      <c r="J22" s="92"/>
    </row>
    <row r="23" spans="1:10" x14ac:dyDescent="0.25">
      <c r="D23" s="1"/>
      <c r="J23" s="2"/>
    </row>
    <row r="24" spans="1:10" ht="18.75" x14ac:dyDescent="0.3">
      <c r="A24" s="93" t="s">
        <v>264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25">
      <c r="A25" s="3"/>
      <c r="B25" s="3"/>
      <c r="C25" s="3"/>
      <c r="D25" s="4"/>
      <c r="E25" s="3"/>
      <c r="F25" s="3"/>
      <c r="G25" s="3"/>
      <c r="H25" s="3"/>
      <c r="I25" s="3"/>
      <c r="J25" s="5"/>
    </row>
    <row r="26" spans="1:10" x14ac:dyDescent="0.25">
      <c r="A26" s="97" t="s">
        <v>24</v>
      </c>
      <c r="B26" s="98"/>
      <c r="C26" s="98"/>
      <c r="D26" s="98"/>
      <c r="E26" s="99"/>
      <c r="F26" s="3"/>
      <c r="G26" s="87" t="s">
        <v>25</v>
      </c>
      <c r="H26" s="87"/>
      <c r="I26" s="87"/>
      <c r="J26" s="5"/>
    </row>
    <row r="27" spans="1:10" x14ac:dyDescent="0.25">
      <c r="A27" s="28" t="s">
        <v>26</v>
      </c>
      <c r="B27" s="82"/>
      <c r="C27" s="82"/>
      <c r="D27" s="29"/>
      <c r="E27" s="30">
        <f t="shared" ref="E27:E45" si="1">SUMIF($G$8:$G$16,A27,$D$8:$D$16)</f>
        <v>0</v>
      </c>
      <c r="F27" s="3"/>
      <c r="G27" s="81" t="s">
        <v>27</v>
      </c>
      <c r="H27" s="82"/>
      <c r="I27" s="31">
        <f>SUMIF($G$8:$G$16,G27,$E$8:$E$16)</f>
        <v>0</v>
      </c>
      <c r="J27" s="5"/>
    </row>
    <row r="28" spans="1:10" x14ac:dyDescent="0.25">
      <c r="A28" s="28" t="s">
        <v>28</v>
      </c>
      <c r="B28" s="82"/>
      <c r="C28" s="82"/>
      <c r="D28" s="29"/>
      <c r="E28" s="30">
        <f t="shared" si="1"/>
        <v>0</v>
      </c>
      <c r="F28" s="3"/>
      <c r="G28" s="81" t="s">
        <v>18</v>
      </c>
      <c r="H28" s="82"/>
      <c r="I28" s="32">
        <f>SUMIF($G$8:$G$16,G28,$E$8:$E$16)</f>
        <v>438093.32</v>
      </c>
      <c r="J28" s="5"/>
    </row>
    <row r="29" spans="1:10" x14ac:dyDescent="0.25">
      <c r="A29" s="28" t="s">
        <v>20</v>
      </c>
      <c r="B29" s="82"/>
      <c r="C29" s="82"/>
      <c r="D29" s="29"/>
      <c r="E29" s="30">
        <f t="shared" si="1"/>
        <v>0</v>
      </c>
      <c r="F29" s="3"/>
      <c r="G29" s="28" t="s">
        <v>29</v>
      </c>
      <c r="H29" s="82"/>
      <c r="I29" s="32">
        <f>SUMIF($G$8:$G$16,G29,$E$8:$E$16)</f>
        <v>37000</v>
      </c>
      <c r="J29" s="5"/>
    </row>
    <row r="30" spans="1:10" x14ac:dyDescent="0.25">
      <c r="A30" s="28" t="s">
        <v>15</v>
      </c>
      <c r="B30" s="82"/>
      <c r="C30" s="82"/>
      <c r="D30" s="29"/>
      <c r="E30" s="30">
        <f t="shared" si="1"/>
        <v>0</v>
      </c>
      <c r="F30" s="3"/>
      <c r="G30" s="28" t="s">
        <v>21</v>
      </c>
      <c r="H30" s="3"/>
      <c r="I30" s="32">
        <f>SUMIF($G$8:$G$16,G30,$E$8:$E$16)</f>
        <v>0</v>
      </c>
      <c r="J30" s="5"/>
    </row>
    <row r="31" spans="1:10" x14ac:dyDescent="0.25">
      <c r="A31" s="28" t="s">
        <v>30</v>
      </c>
      <c r="B31" s="82"/>
      <c r="C31" s="82"/>
      <c r="D31" s="29"/>
      <c r="E31" s="30">
        <f t="shared" si="1"/>
        <v>0</v>
      </c>
      <c r="F31" s="3"/>
      <c r="G31" s="88"/>
      <c r="H31" s="89"/>
      <c r="I31" s="32">
        <f>SUMIF($G$8:$G$16,G31,$E$8:$E$16)</f>
        <v>0</v>
      </c>
      <c r="J31" s="5"/>
    </row>
    <row r="32" spans="1:10" x14ac:dyDescent="0.25">
      <c r="A32" s="28" t="s">
        <v>31</v>
      </c>
      <c r="B32" s="82"/>
      <c r="C32" s="82"/>
      <c r="D32" s="29"/>
      <c r="E32" s="30">
        <f t="shared" si="1"/>
        <v>0</v>
      </c>
      <c r="F32" s="3"/>
      <c r="G32" s="33" t="s">
        <v>32</v>
      </c>
      <c r="H32" s="34"/>
      <c r="I32" s="35">
        <f>SUM(I27:I31)</f>
        <v>475093.32</v>
      </c>
      <c r="J32" s="5"/>
    </row>
    <row r="33" spans="1:10" x14ac:dyDescent="0.25">
      <c r="A33" s="28" t="s">
        <v>19</v>
      </c>
      <c r="B33" s="82"/>
      <c r="C33" s="82"/>
      <c r="D33" s="29"/>
      <c r="E33" s="30">
        <f t="shared" si="1"/>
        <v>473144.22000000003</v>
      </c>
      <c r="F33" s="3"/>
      <c r="G33" s="36"/>
      <c r="H33" s="37"/>
      <c r="I33" s="38"/>
      <c r="J33" s="5"/>
    </row>
    <row r="34" spans="1:10" x14ac:dyDescent="0.25">
      <c r="A34" s="28" t="s">
        <v>33</v>
      </c>
      <c r="B34" s="82"/>
      <c r="C34" s="82"/>
      <c r="D34" s="29"/>
      <c r="E34" s="30">
        <f t="shared" si="1"/>
        <v>0</v>
      </c>
      <c r="F34" s="3"/>
      <c r="G34" s="39" t="s">
        <v>34</v>
      </c>
      <c r="H34" s="40"/>
      <c r="I34" s="41"/>
      <c r="J34" s="2"/>
    </row>
    <row r="35" spans="1:10" x14ac:dyDescent="0.25">
      <c r="A35" s="28"/>
      <c r="B35" s="82"/>
      <c r="C35" s="82"/>
      <c r="D35" s="29"/>
      <c r="E35" s="30">
        <f t="shared" si="1"/>
        <v>0</v>
      </c>
      <c r="F35" s="3"/>
      <c r="G35" s="81" t="s">
        <v>35</v>
      </c>
      <c r="H35" s="82"/>
      <c r="I35" s="31">
        <f>'[1]CEF Outubro 2021 - 900168'!I38</f>
        <v>110749.53999999995</v>
      </c>
      <c r="J35" s="2"/>
    </row>
    <row r="36" spans="1:10" x14ac:dyDescent="0.25">
      <c r="A36" s="28"/>
      <c r="B36" s="82"/>
      <c r="C36" s="82"/>
      <c r="D36" s="29"/>
      <c r="E36" s="30">
        <f t="shared" si="1"/>
        <v>0</v>
      </c>
      <c r="F36" s="3"/>
      <c r="G36" s="28" t="s">
        <v>26</v>
      </c>
      <c r="H36" s="82"/>
      <c r="I36" s="32">
        <f>SUMIF($G$8:$G$16,G36,$D$8:$D$16)</f>
        <v>0</v>
      </c>
      <c r="J36" s="2"/>
    </row>
    <row r="37" spans="1:10" x14ac:dyDescent="0.25">
      <c r="A37" s="28"/>
      <c r="B37" s="82"/>
      <c r="C37" s="82"/>
      <c r="D37" s="29"/>
      <c r="E37" s="30">
        <f t="shared" si="1"/>
        <v>0</v>
      </c>
      <c r="F37" s="3"/>
      <c r="G37" s="88" t="s">
        <v>29</v>
      </c>
      <c r="H37" s="89"/>
      <c r="I37" s="32">
        <f>-SUMIF($G$8:$G$16,G37,$E$8:$E$16)</f>
        <v>-37000</v>
      </c>
      <c r="J37" s="2"/>
    </row>
    <row r="38" spans="1:10" x14ac:dyDescent="0.25">
      <c r="A38" s="28"/>
      <c r="B38" s="82"/>
      <c r="C38" s="82"/>
      <c r="D38" s="29"/>
      <c r="E38" s="30">
        <f t="shared" si="1"/>
        <v>0</v>
      </c>
      <c r="F38" s="3"/>
      <c r="G38" s="81" t="s">
        <v>36</v>
      </c>
      <c r="H38" s="82"/>
      <c r="I38" s="32">
        <v>433.04</v>
      </c>
      <c r="J38" s="2"/>
    </row>
    <row r="39" spans="1:10" x14ac:dyDescent="0.25">
      <c r="A39" s="81"/>
      <c r="B39" s="82"/>
      <c r="C39" s="82"/>
      <c r="D39" s="29"/>
      <c r="E39" s="30">
        <f t="shared" si="1"/>
        <v>0</v>
      </c>
      <c r="F39" s="3"/>
      <c r="G39" s="42"/>
      <c r="H39" s="43"/>
      <c r="I39" s="32"/>
      <c r="J39" s="2"/>
    </row>
    <row r="40" spans="1:10" x14ac:dyDescent="0.25">
      <c r="A40" s="28"/>
      <c r="B40" s="82"/>
      <c r="C40" s="82"/>
      <c r="D40" s="29"/>
      <c r="E40" s="30">
        <f t="shared" si="1"/>
        <v>0</v>
      </c>
      <c r="F40" s="3"/>
      <c r="G40" s="44" t="s">
        <v>37</v>
      </c>
      <c r="H40" s="43"/>
      <c r="I40" s="45">
        <f>SUM(I35:I39)</f>
        <v>74182.579999999944</v>
      </c>
      <c r="J40" s="2"/>
    </row>
    <row r="41" spans="1:10" x14ac:dyDescent="0.25">
      <c r="A41" s="28"/>
      <c r="B41" s="82"/>
      <c r="C41" s="82"/>
      <c r="D41" s="29"/>
      <c r="E41" s="30">
        <f t="shared" si="1"/>
        <v>0</v>
      </c>
      <c r="F41" s="3"/>
      <c r="G41" s="46"/>
      <c r="I41" s="47"/>
      <c r="J41" s="5"/>
    </row>
    <row r="42" spans="1:10" x14ac:dyDescent="0.25">
      <c r="A42" s="28"/>
      <c r="B42" s="82"/>
      <c r="C42" s="82"/>
      <c r="D42" s="29"/>
      <c r="E42" s="30">
        <f t="shared" si="1"/>
        <v>0</v>
      </c>
      <c r="F42" s="3"/>
      <c r="G42" s="39" t="s">
        <v>38</v>
      </c>
      <c r="H42" s="40"/>
      <c r="I42" s="41"/>
      <c r="J42" s="5"/>
    </row>
    <row r="43" spans="1:10" x14ac:dyDescent="0.25">
      <c r="A43" s="28"/>
      <c r="B43" s="82"/>
      <c r="C43" s="82"/>
      <c r="D43" s="29"/>
      <c r="E43" s="30">
        <f t="shared" si="1"/>
        <v>0</v>
      </c>
      <c r="F43" s="3"/>
      <c r="G43" s="81" t="s">
        <v>35</v>
      </c>
      <c r="H43" s="82"/>
      <c r="I43" s="48">
        <f>'[1]CEF Outubro 2021 - 900168'!I45</f>
        <v>0</v>
      </c>
      <c r="J43" s="5"/>
    </row>
    <row r="44" spans="1:10" x14ac:dyDescent="0.25">
      <c r="A44" s="28"/>
      <c r="B44" s="82"/>
      <c r="C44" s="82"/>
      <c r="D44" s="29"/>
      <c r="E44" s="30">
        <f t="shared" si="1"/>
        <v>0</v>
      </c>
      <c r="F44" s="3"/>
      <c r="G44" s="81" t="s">
        <v>39</v>
      </c>
      <c r="H44" s="82"/>
      <c r="I44" s="49">
        <v>500000</v>
      </c>
      <c r="J44" s="5"/>
    </row>
    <row r="45" spans="1:10" x14ac:dyDescent="0.25">
      <c r="A45" s="28"/>
      <c r="B45" s="82"/>
      <c r="C45" s="82"/>
      <c r="D45" s="29"/>
      <c r="E45" s="30">
        <f t="shared" si="1"/>
        <v>0</v>
      </c>
      <c r="F45" s="3"/>
      <c r="G45" s="81" t="s">
        <v>18</v>
      </c>
      <c r="H45" s="82"/>
      <c r="I45" s="32">
        <f>-SUMIF($G$8:$G$16,G45,$E$8:$E$16)</f>
        <v>-438093.32</v>
      </c>
      <c r="J45" s="5"/>
    </row>
    <row r="46" spans="1:10" x14ac:dyDescent="0.25">
      <c r="A46" s="28"/>
      <c r="B46" s="82"/>
      <c r="C46" s="82"/>
      <c r="D46" s="29"/>
      <c r="E46" s="30"/>
      <c r="F46" s="3"/>
      <c r="G46" s="81" t="s">
        <v>265</v>
      </c>
      <c r="H46" s="43"/>
      <c r="I46" s="50">
        <f>-500000-I45</f>
        <v>-61906.679999999993</v>
      </c>
      <c r="J46" s="5"/>
    </row>
    <row r="47" spans="1:10" x14ac:dyDescent="0.25">
      <c r="A47" s="90" t="s">
        <v>32</v>
      </c>
      <c r="B47" s="91"/>
      <c r="C47" s="91"/>
      <c r="D47" s="51"/>
      <c r="E47" s="52">
        <f>SUM(E27:E46)</f>
        <v>473144.22000000003</v>
      </c>
      <c r="F47" s="3"/>
      <c r="G47" s="33" t="s">
        <v>37</v>
      </c>
      <c r="H47" s="43"/>
      <c r="I47" s="45">
        <f>SUM(I43:I46)</f>
        <v>0</v>
      </c>
      <c r="J47" s="5"/>
    </row>
    <row r="48" spans="1:10" x14ac:dyDescent="0.25">
      <c r="F48" s="3"/>
      <c r="G48" s="37"/>
      <c r="H48" s="37"/>
      <c r="I48" s="100"/>
      <c r="J48" s="5"/>
    </row>
    <row r="49" spans="4:10" x14ac:dyDescent="0.25">
      <c r="D49" s="1"/>
      <c r="E49" s="86">
        <f>D17-E47</f>
        <v>0</v>
      </c>
      <c r="J49" s="2"/>
    </row>
  </sheetData>
  <mergeCells count="12">
    <mergeCell ref="G26:I26"/>
    <mergeCell ref="G31:H31"/>
    <mergeCell ref="G37:H37"/>
    <mergeCell ref="A47:C47"/>
    <mergeCell ref="C2:J2"/>
    <mergeCell ref="A4:J4"/>
    <mergeCell ref="A6:F6"/>
    <mergeCell ref="G6:J6"/>
    <mergeCell ref="A17:B17"/>
    <mergeCell ref="C22:J22"/>
    <mergeCell ref="A24:J24"/>
    <mergeCell ref="A26:E2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D60C-A4BB-46E1-9685-B736C09D8E97}">
  <dimension ref="A1:J336"/>
  <sheetViews>
    <sheetView tabSelected="1" workbookViewId="0">
      <selection activeCell="E18" sqref="E18"/>
    </sheetView>
  </sheetViews>
  <sheetFormatPr defaultRowHeight="15" x14ac:dyDescent="0.25"/>
  <cols>
    <col min="1" max="1" width="11.5703125" customWidth="1"/>
    <col min="2" max="2" width="11.710937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bestFit="1" customWidth="1"/>
    <col min="10" max="10" width="11.5703125" bestFit="1" customWidth="1"/>
  </cols>
  <sheetData>
    <row r="1" spans="1:10" x14ac:dyDescent="0.25">
      <c r="D1" s="1"/>
      <c r="I1" s="53"/>
      <c r="J1" s="2"/>
    </row>
    <row r="2" spans="1:10" ht="25.5" x14ac:dyDescent="0.25">
      <c r="C2" s="92" t="s">
        <v>0</v>
      </c>
      <c r="D2" s="92"/>
      <c r="E2" s="92"/>
      <c r="F2" s="92"/>
      <c r="G2" s="92"/>
      <c r="H2" s="92"/>
      <c r="I2" s="92"/>
      <c r="J2" s="92"/>
    </row>
    <row r="3" spans="1:10" x14ac:dyDescent="0.25">
      <c r="D3" s="1"/>
      <c r="I3" s="53"/>
      <c r="J3" s="2"/>
    </row>
    <row r="4" spans="1:10" ht="18.75" x14ac:dyDescent="0.3">
      <c r="A4" s="93" t="s">
        <v>266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25">
      <c r="D5" s="1"/>
      <c r="I5" s="53"/>
      <c r="J5" s="2"/>
    </row>
    <row r="6" spans="1:10" x14ac:dyDescent="0.25">
      <c r="A6" s="94" t="s">
        <v>1</v>
      </c>
      <c r="B6" s="94"/>
      <c r="C6" s="94"/>
      <c r="D6" s="94"/>
      <c r="E6" s="94"/>
      <c r="F6" s="94"/>
      <c r="G6" s="94" t="s">
        <v>2</v>
      </c>
      <c r="H6" s="94"/>
      <c r="I6" s="94"/>
      <c r="J6" s="94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54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83"/>
      <c r="B9" s="55"/>
      <c r="C9" s="14" t="s">
        <v>13</v>
      </c>
      <c r="D9" s="15"/>
      <c r="E9" s="15"/>
      <c r="F9" s="16">
        <f>'[1]CEF Outubro 2021 - 901922'!F259</f>
        <v>1112.750000001397</v>
      </c>
      <c r="G9" s="17"/>
      <c r="H9" s="18"/>
      <c r="I9" s="55"/>
      <c r="J9" s="84"/>
    </row>
    <row r="10" spans="1:10" x14ac:dyDescent="0.25">
      <c r="A10" s="83" t="s">
        <v>267</v>
      </c>
      <c r="B10" s="55">
        <v>359496</v>
      </c>
      <c r="C10" s="14" t="s">
        <v>40</v>
      </c>
      <c r="D10" s="15">
        <v>1500</v>
      </c>
      <c r="E10" s="15"/>
      <c r="F10" s="16">
        <f t="shared" ref="F10:F73" si="0">F9-D10+E10</f>
        <v>-387.24999999860302</v>
      </c>
      <c r="G10" s="17" t="s">
        <v>52</v>
      </c>
      <c r="H10" s="18" t="s">
        <v>268</v>
      </c>
      <c r="I10" s="55">
        <v>2252</v>
      </c>
      <c r="J10" s="84" t="s">
        <v>222</v>
      </c>
    </row>
    <row r="11" spans="1:10" x14ac:dyDescent="0.25">
      <c r="A11" s="83" t="s">
        <v>267</v>
      </c>
      <c r="B11" s="55">
        <v>361670</v>
      </c>
      <c r="C11" s="14" t="s">
        <v>40</v>
      </c>
      <c r="D11" s="15">
        <v>397.66</v>
      </c>
      <c r="E11" s="15"/>
      <c r="F11" s="16">
        <f t="shared" si="0"/>
        <v>-784.9099999986031</v>
      </c>
      <c r="G11" s="17" t="s">
        <v>48</v>
      </c>
      <c r="H11" s="18" t="s">
        <v>49</v>
      </c>
      <c r="I11" s="55">
        <v>4352</v>
      </c>
      <c r="J11" s="84" t="s">
        <v>219</v>
      </c>
    </row>
    <row r="12" spans="1:10" x14ac:dyDescent="0.25">
      <c r="A12" s="83" t="s">
        <v>267</v>
      </c>
      <c r="B12" s="55">
        <v>360081</v>
      </c>
      <c r="C12" s="14" t="s">
        <v>40</v>
      </c>
      <c r="D12" s="15">
        <v>106.68</v>
      </c>
      <c r="E12" s="15"/>
      <c r="F12" s="16">
        <f t="shared" si="0"/>
        <v>-891.58999999860316</v>
      </c>
      <c r="G12" s="17" t="s">
        <v>43</v>
      </c>
      <c r="H12" s="18" t="s">
        <v>57</v>
      </c>
      <c r="I12" s="55">
        <v>3072331</v>
      </c>
      <c r="J12" s="84" t="s">
        <v>184</v>
      </c>
    </row>
    <row r="13" spans="1:10" x14ac:dyDescent="0.25">
      <c r="A13" s="83" t="s">
        <v>267</v>
      </c>
      <c r="B13" s="55">
        <v>357187</v>
      </c>
      <c r="C13" s="14" t="s">
        <v>40</v>
      </c>
      <c r="D13" s="15">
        <v>6373</v>
      </c>
      <c r="E13" s="15"/>
      <c r="F13" s="16">
        <f t="shared" si="0"/>
        <v>-7264.5899999986032</v>
      </c>
      <c r="G13" s="17" t="s">
        <v>156</v>
      </c>
      <c r="H13" s="18" t="s">
        <v>269</v>
      </c>
      <c r="I13" s="55">
        <v>2403</v>
      </c>
      <c r="J13" s="84" t="s">
        <v>202</v>
      </c>
    </row>
    <row r="14" spans="1:10" x14ac:dyDescent="0.25">
      <c r="A14" s="83" t="s">
        <v>267</v>
      </c>
      <c r="B14" s="55">
        <v>360583</v>
      </c>
      <c r="C14" s="14" t="s">
        <v>40</v>
      </c>
      <c r="D14" s="15">
        <v>510</v>
      </c>
      <c r="E14" s="15"/>
      <c r="F14" s="16">
        <f t="shared" si="0"/>
        <v>-7774.5899999986032</v>
      </c>
      <c r="G14" s="17" t="s">
        <v>66</v>
      </c>
      <c r="H14" s="18" t="s">
        <v>70</v>
      </c>
      <c r="I14" s="55">
        <v>43354</v>
      </c>
      <c r="J14" s="84" t="s">
        <v>219</v>
      </c>
    </row>
    <row r="15" spans="1:10" x14ac:dyDescent="0.25">
      <c r="A15" s="83" t="s">
        <v>267</v>
      </c>
      <c r="B15" s="55">
        <v>369318</v>
      </c>
      <c r="C15" s="14" t="s">
        <v>14</v>
      </c>
      <c r="D15" s="15">
        <v>10112.57</v>
      </c>
      <c r="E15" s="15"/>
      <c r="F15" s="16">
        <f t="shared" si="0"/>
        <v>-17887.159999998603</v>
      </c>
      <c r="G15" s="17" t="s">
        <v>223</v>
      </c>
      <c r="H15" s="18" t="s">
        <v>16</v>
      </c>
      <c r="I15" s="55">
        <v>3180111</v>
      </c>
      <c r="J15" s="84" t="s">
        <v>267</v>
      </c>
    </row>
    <row r="16" spans="1:10" x14ac:dyDescent="0.25">
      <c r="A16" s="83" t="s">
        <v>267</v>
      </c>
      <c r="B16" s="55">
        <v>357954</v>
      </c>
      <c r="C16" s="14" t="s">
        <v>40</v>
      </c>
      <c r="D16" s="15">
        <v>2187.5</v>
      </c>
      <c r="E16" s="15"/>
      <c r="F16" s="16">
        <f t="shared" si="0"/>
        <v>-20074.659999998603</v>
      </c>
      <c r="G16" s="17" t="s">
        <v>156</v>
      </c>
      <c r="H16" s="18" t="s">
        <v>270</v>
      </c>
      <c r="I16" s="55">
        <v>114113</v>
      </c>
      <c r="J16" s="84" t="s">
        <v>202</v>
      </c>
    </row>
    <row r="17" spans="1:10" x14ac:dyDescent="0.25">
      <c r="A17" s="83" t="s">
        <v>267</v>
      </c>
      <c r="B17" s="55">
        <v>361133</v>
      </c>
      <c r="C17" s="14" t="s">
        <v>40</v>
      </c>
      <c r="D17" s="15">
        <v>103</v>
      </c>
      <c r="E17" s="15"/>
      <c r="F17" s="16">
        <f t="shared" si="0"/>
        <v>-20177.659999998603</v>
      </c>
      <c r="G17" s="17" t="s">
        <v>61</v>
      </c>
      <c r="H17" s="18" t="s">
        <v>62</v>
      </c>
      <c r="I17" s="55">
        <v>33663</v>
      </c>
      <c r="J17" s="84" t="s">
        <v>224</v>
      </c>
    </row>
    <row r="18" spans="1:10" x14ac:dyDescent="0.25">
      <c r="A18" s="83" t="s">
        <v>267</v>
      </c>
      <c r="B18" s="55">
        <v>358780</v>
      </c>
      <c r="C18" s="14" t="s">
        <v>40</v>
      </c>
      <c r="D18" s="15">
        <v>1060</v>
      </c>
      <c r="E18" s="15"/>
      <c r="F18" s="16">
        <f t="shared" si="0"/>
        <v>-21237.659999998603</v>
      </c>
      <c r="G18" s="17" t="s">
        <v>138</v>
      </c>
      <c r="H18" s="18" t="s">
        <v>271</v>
      </c>
      <c r="I18" s="55">
        <v>12658</v>
      </c>
      <c r="J18" s="84" t="s">
        <v>216</v>
      </c>
    </row>
    <row r="19" spans="1:10" x14ac:dyDescent="0.25">
      <c r="A19" s="83" t="s">
        <v>267</v>
      </c>
      <c r="B19" s="55">
        <v>504627</v>
      </c>
      <c r="C19" s="14" t="s">
        <v>40</v>
      </c>
      <c r="D19" s="15">
        <v>51524.18</v>
      </c>
      <c r="E19" s="15"/>
      <c r="F19" s="16">
        <f t="shared" si="0"/>
        <v>-72761.8399999986</v>
      </c>
      <c r="G19" s="17" t="s">
        <v>41</v>
      </c>
      <c r="H19" s="18" t="s">
        <v>42</v>
      </c>
      <c r="I19" s="55">
        <v>33618144</v>
      </c>
      <c r="J19" s="84" t="s">
        <v>272</v>
      </c>
    </row>
    <row r="20" spans="1:10" x14ac:dyDescent="0.25">
      <c r="A20" s="83" t="s">
        <v>267</v>
      </c>
      <c r="B20" s="55">
        <v>321172</v>
      </c>
      <c r="C20" s="14" t="s">
        <v>44</v>
      </c>
      <c r="D20" s="15"/>
      <c r="E20" s="15">
        <v>75000</v>
      </c>
      <c r="F20" s="16">
        <f t="shared" si="0"/>
        <v>2238.1600000014005</v>
      </c>
      <c r="G20" s="17" t="s">
        <v>29</v>
      </c>
      <c r="H20" s="18"/>
      <c r="I20" s="55"/>
      <c r="J20" s="84"/>
    </row>
    <row r="21" spans="1:10" x14ac:dyDescent="0.25">
      <c r="A21" s="83" t="s">
        <v>273</v>
      </c>
      <c r="B21" s="55">
        <v>590498</v>
      </c>
      <c r="C21" s="14" t="s">
        <v>40</v>
      </c>
      <c r="D21" s="15">
        <v>350</v>
      </c>
      <c r="E21" s="15"/>
      <c r="F21" s="16">
        <f t="shared" si="0"/>
        <v>1888.1600000014005</v>
      </c>
      <c r="G21" s="17" t="s">
        <v>52</v>
      </c>
      <c r="H21" s="18" t="s">
        <v>268</v>
      </c>
      <c r="I21" s="55">
        <v>2267</v>
      </c>
      <c r="J21" s="84" t="s">
        <v>224</v>
      </c>
    </row>
    <row r="22" spans="1:10" x14ac:dyDescent="0.25">
      <c r="A22" s="83" t="s">
        <v>273</v>
      </c>
      <c r="B22" s="55">
        <v>585862</v>
      </c>
      <c r="C22" s="14" t="s">
        <v>40</v>
      </c>
      <c r="D22" s="15">
        <v>1204.53</v>
      </c>
      <c r="E22" s="15"/>
      <c r="F22" s="16">
        <f t="shared" si="0"/>
        <v>683.6300000014005</v>
      </c>
      <c r="G22" s="17" t="s">
        <v>43</v>
      </c>
      <c r="H22" s="18" t="s">
        <v>239</v>
      </c>
      <c r="I22" s="55">
        <v>1100021</v>
      </c>
      <c r="J22" s="84" t="s">
        <v>199</v>
      </c>
    </row>
    <row r="23" spans="1:10" x14ac:dyDescent="0.25">
      <c r="A23" s="83" t="s">
        <v>273</v>
      </c>
      <c r="B23" s="55">
        <v>586735</v>
      </c>
      <c r="C23" s="14" t="s">
        <v>40</v>
      </c>
      <c r="D23" s="15">
        <v>200.1</v>
      </c>
      <c r="E23" s="15"/>
      <c r="F23" s="16">
        <f t="shared" si="0"/>
        <v>483.53000000140048</v>
      </c>
      <c r="G23" s="17" t="s">
        <v>43</v>
      </c>
      <c r="H23" s="18" t="s">
        <v>110</v>
      </c>
      <c r="I23" s="55">
        <v>12041</v>
      </c>
      <c r="J23" s="84" t="s">
        <v>219</v>
      </c>
    </row>
    <row r="24" spans="1:10" x14ac:dyDescent="0.25">
      <c r="A24" s="83" t="s">
        <v>273</v>
      </c>
      <c r="B24" s="55">
        <v>587420</v>
      </c>
      <c r="C24" s="14" t="s">
        <v>40</v>
      </c>
      <c r="D24" s="15">
        <v>1960</v>
      </c>
      <c r="E24" s="15"/>
      <c r="F24" s="16">
        <f t="shared" si="0"/>
        <v>-1476.4699999985996</v>
      </c>
      <c r="G24" s="17" t="s">
        <v>43</v>
      </c>
      <c r="H24" s="18" t="s">
        <v>233</v>
      </c>
      <c r="I24" s="55">
        <v>1432</v>
      </c>
      <c r="J24" s="84" t="s">
        <v>219</v>
      </c>
    </row>
    <row r="25" spans="1:10" x14ac:dyDescent="0.25">
      <c r="A25" s="83" t="s">
        <v>273</v>
      </c>
      <c r="B25" s="55">
        <v>592354</v>
      </c>
      <c r="C25" s="14" t="s">
        <v>40</v>
      </c>
      <c r="D25" s="15">
        <v>43.49</v>
      </c>
      <c r="E25" s="15"/>
      <c r="F25" s="16">
        <f t="shared" si="0"/>
        <v>-1519.9599999985996</v>
      </c>
      <c r="G25" s="17" t="s">
        <v>48</v>
      </c>
      <c r="H25" s="18" t="s">
        <v>49</v>
      </c>
      <c r="I25" s="55">
        <v>4364</v>
      </c>
      <c r="J25" s="84" t="s">
        <v>220</v>
      </c>
    </row>
    <row r="26" spans="1:10" x14ac:dyDescent="0.25">
      <c r="A26" s="83" t="s">
        <v>273</v>
      </c>
      <c r="B26" s="55">
        <v>593097</v>
      </c>
      <c r="C26" s="14" t="s">
        <v>40</v>
      </c>
      <c r="D26" s="15">
        <v>458.4</v>
      </c>
      <c r="E26" s="15"/>
      <c r="F26" s="16">
        <f t="shared" si="0"/>
        <v>-1978.3599999985995</v>
      </c>
      <c r="G26" s="17" t="s">
        <v>66</v>
      </c>
      <c r="H26" s="18" t="s">
        <v>70</v>
      </c>
      <c r="I26" s="55">
        <v>43406</v>
      </c>
      <c r="J26" s="84" t="s">
        <v>220</v>
      </c>
    </row>
    <row r="27" spans="1:10" x14ac:dyDescent="0.25">
      <c r="A27" s="83" t="s">
        <v>273</v>
      </c>
      <c r="B27" s="55">
        <v>228503</v>
      </c>
      <c r="C27" s="14" t="s">
        <v>44</v>
      </c>
      <c r="D27" s="15"/>
      <c r="E27" s="15">
        <v>6000</v>
      </c>
      <c r="F27" s="16">
        <f t="shared" si="0"/>
        <v>4021.6400000014005</v>
      </c>
      <c r="G27" s="17" t="s">
        <v>29</v>
      </c>
      <c r="H27" s="18"/>
      <c r="I27" s="55"/>
      <c r="J27" s="84"/>
    </row>
    <row r="28" spans="1:10" x14ac:dyDescent="0.25">
      <c r="A28" s="83" t="s">
        <v>273</v>
      </c>
      <c r="B28" s="55">
        <v>585244</v>
      </c>
      <c r="C28" s="14" t="s">
        <v>40</v>
      </c>
      <c r="D28" s="15">
        <v>1125</v>
      </c>
      <c r="E28" s="15"/>
      <c r="F28" s="16">
        <f t="shared" si="0"/>
        <v>2896.6400000014005</v>
      </c>
      <c r="G28" s="17" t="s">
        <v>43</v>
      </c>
      <c r="H28" s="18" t="s">
        <v>274</v>
      </c>
      <c r="I28" s="55">
        <v>285004</v>
      </c>
      <c r="J28" s="84" t="s">
        <v>224</v>
      </c>
    </row>
    <row r="29" spans="1:10" x14ac:dyDescent="0.25">
      <c r="A29" s="83" t="s">
        <v>273</v>
      </c>
      <c r="B29" s="55">
        <v>591431</v>
      </c>
      <c r="C29" s="14" t="s">
        <v>40</v>
      </c>
      <c r="D29" s="15">
        <v>397.66</v>
      </c>
      <c r="E29" s="15"/>
      <c r="F29" s="16">
        <f t="shared" si="0"/>
        <v>2498.9800000014006</v>
      </c>
      <c r="G29" s="17" t="s">
        <v>48</v>
      </c>
      <c r="H29" s="18" t="s">
        <v>49</v>
      </c>
      <c r="I29" s="55">
        <v>4359</v>
      </c>
      <c r="J29" s="84" t="s">
        <v>224</v>
      </c>
    </row>
    <row r="30" spans="1:10" x14ac:dyDescent="0.25">
      <c r="A30" s="83" t="s">
        <v>273</v>
      </c>
      <c r="B30" s="55">
        <v>593978</v>
      </c>
      <c r="C30" s="14" t="s">
        <v>40</v>
      </c>
      <c r="D30" s="15">
        <v>474.4</v>
      </c>
      <c r="E30" s="15"/>
      <c r="F30" s="16">
        <f t="shared" si="0"/>
        <v>2024.5800000014005</v>
      </c>
      <c r="G30" s="17" t="s">
        <v>66</v>
      </c>
      <c r="H30" s="18" t="s">
        <v>70</v>
      </c>
      <c r="I30" s="55">
        <v>43407</v>
      </c>
      <c r="J30" s="84" t="s">
        <v>220</v>
      </c>
    </row>
    <row r="31" spans="1:10" x14ac:dyDescent="0.25">
      <c r="A31" s="83" t="s">
        <v>260</v>
      </c>
      <c r="B31" s="55">
        <v>432437</v>
      </c>
      <c r="C31" s="14" t="s">
        <v>40</v>
      </c>
      <c r="D31" s="15">
        <v>1615</v>
      </c>
      <c r="E31" s="15"/>
      <c r="F31" s="16">
        <f t="shared" si="0"/>
        <v>409.58000000140055</v>
      </c>
      <c r="G31" s="17" t="s">
        <v>69</v>
      </c>
      <c r="H31" s="18" t="s">
        <v>275</v>
      </c>
      <c r="I31" s="55">
        <v>145562</v>
      </c>
      <c r="J31" s="84" t="s">
        <v>225</v>
      </c>
    </row>
    <row r="32" spans="1:10" x14ac:dyDescent="0.25">
      <c r="A32" s="83" t="s">
        <v>260</v>
      </c>
      <c r="B32" s="55">
        <v>257270</v>
      </c>
      <c r="C32" s="14" t="s">
        <v>44</v>
      </c>
      <c r="D32" s="15"/>
      <c r="E32" s="15">
        <v>16000</v>
      </c>
      <c r="F32" s="16">
        <f t="shared" si="0"/>
        <v>16409.580000001399</v>
      </c>
      <c r="G32" s="17" t="s">
        <v>29</v>
      </c>
      <c r="H32" s="18"/>
      <c r="I32" s="55"/>
      <c r="J32" s="84"/>
    </row>
    <row r="33" spans="1:10" x14ac:dyDescent="0.25">
      <c r="A33" s="83" t="s">
        <v>260</v>
      </c>
      <c r="B33" s="55">
        <v>369318</v>
      </c>
      <c r="C33" s="14" t="s">
        <v>14</v>
      </c>
      <c r="D33" s="15">
        <v>3977.99</v>
      </c>
      <c r="E33" s="15"/>
      <c r="F33" s="16">
        <f t="shared" si="0"/>
        <v>12431.590000001399</v>
      </c>
      <c r="G33" s="17" t="s">
        <v>33</v>
      </c>
      <c r="H33" s="17" t="s">
        <v>276</v>
      </c>
      <c r="I33" s="55">
        <v>76148</v>
      </c>
      <c r="J33" s="84" t="s">
        <v>260</v>
      </c>
    </row>
    <row r="34" spans="1:10" x14ac:dyDescent="0.25">
      <c r="A34" s="83" t="s">
        <v>260</v>
      </c>
      <c r="B34" s="55">
        <v>369318</v>
      </c>
      <c r="C34" s="14" t="s">
        <v>14</v>
      </c>
      <c r="D34" s="15">
        <v>5248.21</v>
      </c>
      <c r="E34" s="15"/>
      <c r="F34" s="16">
        <f t="shared" si="0"/>
        <v>7183.3800000013989</v>
      </c>
      <c r="G34" s="17" t="s">
        <v>223</v>
      </c>
      <c r="H34" s="18" t="s">
        <v>16</v>
      </c>
      <c r="I34" s="55">
        <v>3693180411</v>
      </c>
      <c r="J34" s="84" t="s">
        <v>260</v>
      </c>
    </row>
    <row r="35" spans="1:10" x14ac:dyDescent="0.25">
      <c r="A35" s="83" t="s">
        <v>260</v>
      </c>
      <c r="B35" s="55">
        <v>432040</v>
      </c>
      <c r="C35" s="14" t="s">
        <v>40</v>
      </c>
      <c r="D35" s="15">
        <v>870.4</v>
      </c>
      <c r="E35" s="15"/>
      <c r="F35" s="16">
        <f t="shared" si="0"/>
        <v>6312.9800000013993</v>
      </c>
      <c r="G35" s="17" t="s">
        <v>43</v>
      </c>
      <c r="H35" s="18" t="s">
        <v>45</v>
      </c>
      <c r="I35" s="55">
        <v>538193</v>
      </c>
      <c r="J35" s="84" t="s">
        <v>188</v>
      </c>
    </row>
    <row r="36" spans="1:10" x14ac:dyDescent="0.25">
      <c r="A36" s="83" t="s">
        <v>260</v>
      </c>
      <c r="B36" s="55">
        <v>433090</v>
      </c>
      <c r="C36" s="14" t="s">
        <v>40</v>
      </c>
      <c r="D36" s="15">
        <v>509.46</v>
      </c>
      <c r="E36" s="15"/>
      <c r="F36" s="16">
        <f t="shared" si="0"/>
        <v>5803.5200000013992</v>
      </c>
      <c r="G36" s="17" t="s">
        <v>43</v>
      </c>
      <c r="H36" s="18" t="s">
        <v>217</v>
      </c>
      <c r="I36" s="55">
        <v>132874</v>
      </c>
      <c r="J36" s="84" t="s">
        <v>216</v>
      </c>
    </row>
    <row r="37" spans="1:10" x14ac:dyDescent="0.25">
      <c r="A37" s="83" t="s">
        <v>260</v>
      </c>
      <c r="B37" s="55">
        <v>162201</v>
      </c>
      <c r="C37" s="14" t="s">
        <v>46</v>
      </c>
      <c r="D37" s="15">
        <v>3683.46</v>
      </c>
      <c r="E37" s="15"/>
      <c r="F37" s="16">
        <f t="shared" si="0"/>
        <v>2120.0600000013992</v>
      </c>
      <c r="G37" s="17" t="s">
        <v>53</v>
      </c>
      <c r="H37" s="18" t="s">
        <v>277</v>
      </c>
      <c r="I37" s="55">
        <v>103</v>
      </c>
      <c r="J37" s="84" t="s">
        <v>273</v>
      </c>
    </row>
    <row r="38" spans="1:10" x14ac:dyDescent="0.25">
      <c r="A38" s="83" t="s">
        <v>260</v>
      </c>
      <c r="B38" s="55">
        <v>435149</v>
      </c>
      <c r="C38" s="14" t="s">
        <v>40</v>
      </c>
      <c r="D38" s="15">
        <v>21.9</v>
      </c>
      <c r="E38" s="15"/>
      <c r="F38" s="16">
        <f t="shared" si="0"/>
        <v>2098.1600000013991</v>
      </c>
      <c r="G38" s="17" t="s">
        <v>43</v>
      </c>
      <c r="H38" s="18" t="s">
        <v>217</v>
      </c>
      <c r="I38" s="55">
        <v>132873</v>
      </c>
      <c r="J38" s="84" t="s">
        <v>216</v>
      </c>
    </row>
    <row r="39" spans="1:10" x14ac:dyDescent="0.25">
      <c r="A39" s="83" t="s">
        <v>262</v>
      </c>
      <c r="B39" s="55">
        <v>300057</v>
      </c>
      <c r="C39" s="14" t="s">
        <v>128</v>
      </c>
      <c r="D39" s="15">
        <v>280</v>
      </c>
      <c r="E39" s="15"/>
      <c r="F39" s="16">
        <f t="shared" si="0"/>
        <v>1818.1600000013991</v>
      </c>
      <c r="G39" s="17" t="s">
        <v>129</v>
      </c>
      <c r="H39" s="18" t="s">
        <v>185</v>
      </c>
      <c r="I39" s="55">
        <v>28933</v>
      </c>
      <c r="J39" s="84" t="s">
        <v>234</v>
      </c>
    </row>
    <row r="40" spans="1:10" x14ac:dyDescent="0.25">
      <c r="A40" s="83" t="s">
        <v>262</v>
      </c>
      <c r="B40" s="55">
        <v>51501</v>
      </c>
      <c r="C40" s="14" t="s">
        <v>46</v>
      </c>
      <c r="D40" s="15">
        <v>611.27</v>
      </c>
      <c r="E40" s="15"/>
      <c r="F40" s="16">
        <f t="shared" si="0"/>
        <v>1206.8900000013991</v>
      </c>
      <c r="G40" s="17" t="s">
        <v>31</v>
      </c>
      <c r="H40" s="18" t="s">
        <v>64</v>
      </c>
      <c r="I40" s="55" t="s">
        <v>278</v>
      </c>
      <c r="J40" s="84" t="s">
        <v>262</v>
      </c>
    </row>
    <row r="41" spans="1:10" x14ac:dyDescent="0.25">
      <c r="A41" s="83" t="s">
        <v>262</v>
      </c>
      <c r="B41" s="55">
        <v>539251</v>
      </c>
      <c r="C41" s="14" t="s">
        <v>59</v>
      </c>
      <c r="D41" s="15">
        <v>260</v>
      </c>
      <c r="E41" s="15"/>
      <c r="F41" s="16">
        <f t="shared" si="0"/>
        <v>946.89000000139913</v>
      </c>
      <c r="G41" s="17" t="s">
        <v>30</v>
      </c>
      <c r="H41" s="18" t="s">
        <v>78</v>
      </c>
      <c r="I41" s="55">
        <v>307158108</v>
      </c>
      <c r="J41" s="84" t="s">
        <v>262</v>
      </c>
    </row>
    <row r="42" spans="1:10" x14ac:dyDescent="0.25">
      <c r="A42" s="83" t="s">
        <v>262</v>
      </c>
      <c r="B42" s="55">
        <v>577095</v>
      </c>
      <c r="C42" s="14" t="s">
        <v>40</v>
      </c>
      <c r="D42" s="15">
        <v>43.49</v>
      </c>
      <c r="E42" s="15"/>
      <c r="F42" s="16">
        <f t="shared" si="0"/>
        <v>903.40000000139912</v>
      </c>
      <c r="G42" s="17" t="s">
        <v>48</v>
      </c>
      <c r="H42" s="18" t="s">
        <v>49</v>
      </c>
      <c r="I42" s="55">
        <v>995</v>
      </c>
      <c r="J42" s="84" t="s">
        <v>226</v>
      </c>
    </row>
    <row r="43" spans="1:10" x14ac:dyDescent="0.25">
      <c r="A43" s="83" t="s">
        <v>262</v>
      </c>
      <c r="B43" s="55">
        <v>576576</v>
      </c>
      <c r="C43" s="14" t="s">
        <v>40</v>
      </c>
      <c r="D43" s="15">
        <v>618.84</v>
      </c>
      <c r="E43" s="15"/>
      <c r="F43" s="16">
        <f t="shared" si="0"/>
        <v>284.56000000139909</v>
      </c>
      <c r="G43" s="17" t="s">
        <v>43</v>
      </c>
      <c r="H43" s="18" t="s">
        <v>132</v>
      </c>
      <c r="I43" s="55">
        <v>171020</v>
      </c>
      <c r="J43" s="84" t="s">
        <v>199</v>
      </c>
    </row>
    <row r="44" spans="1:10" x14ac:dyDescent="0.25">
      <c r="A44" s="83" t="s">
        <v>262</v>
      </c>
      <c r="B44" s="55">
        <v>536720</v>
      </c>
      <c r="C44" s="14" t="s">
        <v>59</v>
      </c>
      <c r="D44" s="15">
        <v>48249.9</v>
      </c>
      <c r="E44" s="15"/>
      <c r="F44" s="16">
        <f t="shared" si="0"/>
        <v>-47965.3399999986</v>
      </c>
      <c r="G44" s="17" t="s">
        <v>30</v>
      </c>
      <c r="H44" s="18" t="s">
        <v>60</v>
      </c>
      <c r="I44" s="85">
        <v>44470</v>
      </c>
      <c r="J44" s="84" t="s">
        <v>262</v>
      </c>
    </row>
    <row r="45" spans="1:10" x14ac:dyDescent="0.25">
      <c r="A45" s="83" t="s">
        <v>262</v>
      </c>
      <c r="B45" s="55">
        <v>438854</v>
      </c>
      <c r="C45" s="14" t="s">
        <v>44</v>
      </c>
      <c r="D45" s="15"/>
      <c r="E45" s="15">
        <v>50000</v>
      </c>
      <c r="F45" s="16">
        <f t="shared" si="0"/>
        <v>2034.6600000014005</v>
      </c>
      <c r="G45" s="17" t="s">
        <v>29</v>
      </c>
      <c r="H45" s="18"/>
      <c r="I45" s="55"/>
      <c r="J45" s="84"/>
    </row>
    <row r="46" spans="1:10" x14ac:dyDescent="0.25">
      <c r="A46" s="83" t="s">
        <v>279</v>
      </c>
      <c r="B46" s="55">
        <v>1</v>
      </c>
      <c r="C46" s="14" t="s">
        <v>54</v>
      </c>
      <c r="D46" s="15"/>
      <c r="E46" s="15">
        <v>670000</v>
      </c>
      <c r="F46" s="16">
        <f t="shared" si="0"/>
        <v>672034.66000000143</v>
      </c>
      <c r="G46" s="17" t="s">
        <v>55</v>
      </c>
      <c r="H46" s="18"/>
      <c r="I46" s="55"/>
      <c r="J46" s="84"/>
    </row>
    <row r="47" spans="1:10" x14ac:dyDescent="0.25">
      <c r="A47" s="83" t="s">
        <v>279</v>
      </c>
      <c r="B47" s="55">
        <v>982570</v>
      </c>
      <c r="C47" s="14" t="s">
        <v>40</v>
      </c>
      <c r="D47" s="15">
        <v>750</v>
      </c>
      <c r="E47" s="15"/>
      <c r="F47" s="16">
        <f t="shared" si="0"/>
        <v>671284.66000000143</v>
      </c>
      <c r="G47" s="17" t="s">
        <v>52</v>
      </c>
      <c r="H47" s="18" t="s">
        <v>280</v>
      </c>
      <c r="I47" s="55">
        <v>1956</v>
      </c>
      <c r="J47" s="84" t="s">
        <v>221</v>
      </c>
    </row>
    <row r="48" spans="1:10" x14ac:dyDescent="0.25">
      <c r="A48" s="83" t="s">
        <v>279</v>
      </c>
      <c r="B48" s="55">
        <v>994694</v>
      </c>
      <c r="C48" s="14" t="s">
        <v>40</v>
      </c>
      <c r="D48" s="15">
        <v>1500</v>
      </c>
      <c r="E48" s="15"/>
      <c r="F48" s="16">
        <f t="shared" si="0"/>
        <v>669784.66000000143</v>
      </c>
      <c r="G48" s="17" t="s">
        <v>47</v>
      </c>
      <c r="H48" s="18" t="s">
        <v>49</v>
      </c>
      <c r="I48" s="55">
        <v>229204</v>
      </c>
      <c r="J48" s="84" t="s">
        <v>230</v>
      </c>
    </row>
    <row r="49" spans="1:10" x14ac:dyDescent="0.25">
      <c r="A49" s="83" t="s">
        <v>279</v>
      </c>
      <c r="B49" s="55">
        <v>199240</v>
      </c>
      <c r="C49" s="14" t="s">
        <v>46</v>
      </c>
      <c r="D49" s="15">
        <v>39848.71</v>
      </c>
      <c r="E49" s="15"/>
      <c r="F49" s="16">
        <f t="shared" si="0"/>
        <v>629935.95000000147</v>
      </c>
      <c r="G49" s="17" t="s">
        <v>76</v>
      </c>
      <c r="H49" s="18" t="s">
        <v>77</v>
      </c>
      <c r="I49" s="55">
        <v>38729</v>
      </c>
      <c r="J49" s="84" t="s">
        <v>273</v>
      </c>
    </row>
    <row r="50" spans="1:10" x14ac:dyDescent="0.25">
      <c r="A50" s="83" t="s">
        <v>279</v>
      </c>
      <c r="B50" s="55">
        <v>983914</v>
      </c>
      <c r="C50" s="14" t="s">
        <v>40</v>
      </c>
      <c r="D50" s="15">
        <v>101.94</v>
      </c>
      <c r="E50" s="15"/>
      <c r="F50" s="16">
        <f t="shared" si="0"/>
        <v>629834.01000000152</v>
      </c>
      <c r="G50" s="17" t="s">
        <v>43</v>
      </c>
      <c r="H50" s="18" t="s">
        <v>213</v>
      </c>
      <c r="I50" s="55">
        <v>384202</v>
      </c>
      <c r="J50" s="84" t="s">
        <v>182</v>
      </c>
    </row>
    <row r="51" spans="1:10" x14ac:dyDescent="0.25">
      <c r="A51" s="83" t="s">
        <v>279</v>
      </c>
      <c r="B51" s="55">
        <v>997128</v>
      </c>
      <c r="C51" s="14" t="s">
        <v>40</v>
      </c>
      <c r="D51" s="15">
        <v>43.49</v>
      </c>
      <c r="E51" s="15"/>
      <c r="F51" s="16">
        <f t="shared" si="0"/>
        <v>629790.52000000153</v>
      </c>
      <c r="G51" s="17" t="s">
        <v>48</v>
      </c>
      <c r="H51" s="18" t="s">
        <v>49</v>
      </c>
      <c r="I51" s="55">
        <v>4383</v>
      </c>
      <c r="J51" s="84" t="s">
        <v>227</v>
      </c>
    </row>
    <row r="52" spans="1:10" x14ac:dyDescent="0.25">
      <c r="A52" s="83" t="s">
        <v>279</v>
      </c>
      <c r="B52" s="55">
        <v>980120</v>
      </c>
      <c r="C52" s="14" t="s">
        <v>40</v>
      </c>
      <c r="D52" s="15">
        <v>462</v>
      </c>
      <c r="E52" s="15"/>
      <c r="F52" s="16">
        <f t="shared" si="0"/>
        <v>629328.52000000153</v>
      </c>
      <c r="G52" s="17" t="s">
        <v>81</v>
      </c>
      <c r="H52" s="18" t="s">
        <v>82</v>
      </c>
      <c r="I52" s="55">
        <v>7035</v>
      </c>
      <c r="J52" s="84" t="s">
        <v>224</v>
      </c>
    </row>
    <row r="53" spans="1:10" x14ac:dyDescent="0.25">
      <c r="A53" s="83" t="s">
        <v>279</v>
      </c>
      <c r="B53" s="55">
        <v>985824</v>
      </c>
      <c r="C53" s="14" t="s">
        <v>40</v>
      </c>
      <c r="D53" s="15">
        <v>485.44</v>
      </c>
      <c r="E53" s="15"/>
      <c r="F53" s="16">
        <f t="shared" si="0"/>
        <v>628843.08000000159</v>
      </c>
      <c r="G53" s="17" t="s">
        <v>43</v>
      </c>
      <c r="H53" s="18" t="s">
        <v>213</v>
      </c>
      <c r="I53" s="55">
        <v>384189</v>
      </c>
      <c r="J53" s="84" t="s">
        <v>182</v>
      </c>
    </row>
    <row r="54" spans="1:10" x14ac:dyDescent="0.25">
      <c r="A54" s="83" t="s">
        <v>279</v>
      </c>
      <c r="B54" s="55">
        <v>981344</v>
      </c>
      <c r="C54" s="14" t="s">
        <v>40</v>
      </c>
      <c r="D54" s="15">
        <v>152.25</v>
      </c>
      <c r="E54" s="15"/>
      <c r="F54" s="16">
        <f t="shared" si="0"/>
        <v>628690.83000000159</v>
      </c>
      <c r="G54" s="17" t="s">
        <v>66</v>
      </c>
      <c r="H54" s="18" t="s">
        <v>281</v>
      </c>
      <c r="I54" s="55">
        <v>896585</v>
      </c>
      <c r="J54" s="84" t="s">
        <v>230</v>
      </c>
    </row>
    <row r="55" spans="1:10" x14ac:dyDescent="0.25">
      <c r="A55" s="83" t="s">
        <v>279</v>
      </c>
      <c r="B55" s="55">
        <v>989997</v>
      </c>
      <c r="C55" s="14" t="s">
        <v>40</v>
      </c>
      <c r="D55" s="15">
        <v>1112.1400000000001</v>
      </c>
      <c r="E55" s="15"/>
      <c r="F55" s="16">
        <f t="shared" si="0"/>
        <v>627578.69000000157</v>
      </c>
      <c r="G55" s="17" t="s">
        <v>43</v>
      </c>
      <c r="H55" s="18" t="s">
        <v>197</v>
      </c>
      <c r="I55" s="55">
        <v>1866625</v>
      </c>
      <c r="J55" s="84" t="s">
        <v>183</v>
      </c>
    </row>
    <row r="56" spans="1:10" x14ac:dyDescent="0.25">
      <c r="A56" s="83" t="s">
        <v>279</v>
      </c>
      <c r="B56" s="55">
        <v>996161</v>
      </c>
      <c r="C56" s="14" t="s">
        <v>40</v>
      </c>
      <c r="D56" s="15">
        <v>11139.15</v>
      </c>
      <c r="E56" s="15"/>
      <c r="F56" s="16">
        <f t="shared" si="0"/>
        <v>616439.54000000155</v>
      </c>
      <c r="G56" s="17" t="s">
        <v>67</v>
      </c>
      <c r="H56" s="18" t="s">
        <v>68</v>
      </c>
      <c r="I56" s="55">
        <v>17473</v>
      </c>
      <c r="J56" s="84" t="s">
        <v>225</v>
      </c>
    </row>
    <row r="57" spans="1:10" x14ac:dyDescent="0.25">
      <c r="A57" s="83" t="s">
        <v>279</v>
      </c>
      <c r="B57" s="55">
        <v>988541</v>
      </c>
      <c r="C57" s="14" t="s">
        <v>40</v>
      </c>
      <c r="D57" s="15">
        <v>1897.44</v>
      </c>
      <c r="E57" s="15"/>
      <c r="F57" s="16">
        <f t="shared" si="0"/>
        <v>614542.10000000161</v>
      </c>
      <c r="G57" s="17" t="s">
        <v>43</v>
      </c>
      <c r="H57" s="18" t="s">
        <v>282</v>
      </c>
      <c r="I57" s="55">
        <v>31889</v>
      </c>
      <c r="J57" s="84" t="s">
        <v>226</v>
      </c>
    </row>
    <row r="58" spans="1:10" x14ac:dyDescent="0.25">
      <c r="A58" s="83" t="s">
        <v>283</v>
      </c>
      <c r="B58" s="55">
        <v>369318</v>
      </c>
      <c r="C58" s="14" t="s">
        <v>14</v>
      </c>
      <c r="D58" s="15">
        <v>910.55</v>
      </c>
      <c r="E58" s="15"/>
      <c r="F58" s="16">
        <f t="shared" si="0"/>
        <v>613631.55000000156</v>
      </c>
      <c r="G58" s="17" t="s">
        <v>19</v>
      </c>
      <c r="H58" s="18" t="s">
        <v>263</v>
      </c>
      <c r="I58" s="55" t="s">
        <v>284</v>
      </c>
      <c r="J58" s="84" t="s">
        <v>283</v>
      </c>
    </row>
    <row r="59" spans="1:10" x14ac:dyDescent="0.25">
      <c r="A59" s="83" t="s">
        <v>283</v>
      </c>
      <c r="B59" s="55">
        <v>220487</v>
      </c>
      <c r="C59" s="14" t="s">
        <v>186</v>
      </c>
      <c r="D59" s="15">
        <v>610000</v>
      </c>
      <c r="E59" s="15"/>
      <c r="F59" s="16">
        <f t="shared" si="0"/>
        <v>3631.55000000156</v>
      </c>
      <c r="G59" s="17" t="s">
        <v>65</v>
      </c>
      <c r="H59" s="18"/>
      <c r="I59" s="55"/>
      <c r="J59" s="84"/>
    </row>
    <row r="60" spans="1:10" x14ac:dyDescent="0.25">
      <c r="A60" s="83" t="s">
        <v>285</v>
      </c>
      <c r="B60" s="55">
        <v>157573</v>
      </c>
      <c r="C60" s="14" t="s">
        <v>46</v>
      </c>
      <c r="D60" s="15">
        <v>3051.14</v>
      </c>
      <c r="E60" s="15"/>
      <c r="F60" s="16">
        <f t="shared" si="0"/>
        <v>580.41000000156009</v>
      </c>
      <c r="G60" s="17" t="s">
        <v>53</v>
      </c>
      <c r="H60" s="18" t="s">
        <v>88</v>
      </c>
      <c r="I60" s="55">
        <v>140</v>
      </c>
      <c r="J60" s="84" t="s">
        <v>262</v>
      </c>
    </row>
    <row r="61" spans="1:10" x14ac:dyDescent="0.25">
      <c r="A61" s="83" t="s">
        <v>285</v>
      </c>
      <c r="B61" s="55">
        <v>160203</v>
      </c>
      <c r="C61" s="14" t="s">
        <v>46</v>
      </c>
      <c r="D61" s="15">
        <v>5139.2</v>
      </c>
      <c r="E61" s="15"/>
      <c r="F61" s="16">
        <f t="shared" si="0"/>
        <v>-4558.7899999984402</v>
      </c>
      <c r="G61" s="17" t="s">
        <v>53</v>
      </c>
      <c r="H61" s="18" t="s">
        <v>72</v>
      </c>
      <c r="I61" s="55">
        <v>5</v>
      </c>
      <c r="J61" s="84" t="s">
        <v>262</v>
      </c>
    </row>
    <row r="62" spans="1:10" x14ac:dyDescent="0.25">
      <c r="A62" s="83" t="s">
        <v>285</v>
      </c>
      <c r="B62" s="55">
        <v>160341</v>
      </c>
      <c r="C62" s="14" t="s">
        <v>46</v>
      </c>
      <c r="D62" s="15">
        <v>2457.88</v>
      </c>
      <c r="E62" s="15"/>
      <c r="F62" s="16">
        <f t="shared" si="0"/>
        <v>-7016.6699999984403</v>
      </c>
      <c r="G62" s="17" t="s">
        <v>53</v>
      </c>
      <c r="H62" s="18" t="s">
        <v>144</v>
      </c>
      <c r="I62" s="55">
        <v>122</v>
      </c>
      <c r="J62" s="84" t="s">
        <v>262</v>
      </c>
    </row>
    <row r="63" spans="1:10" x14ac:dyDescent="0.25">
      <c r="A63" s="83" t="s">
        <v>285</v>
      </c>
      <c r="B63" s="55">
        <v>159930</v>
      </c>
      <c r="C63" s="14" t="s">
        <v>46</v>
      </c>
      <c r="D63" s="15">
        <v>9951.61</v>
      </c>
      <c r="E63" s="15"/>
      <c r="F63" s="16">
        <f t="shared" si="0"/>
        <v>-16968.279999998442</v>
      </c>
      <c r="G63" s="17" t="s">
        <v>53</v>
      </c>
      <c r="H63" s="18" t="s">
        <v>113</v>
      </c>
      <c r="I63" s="55">
        <v>57</v>
      </c>
      <c r="J63" s="84" t="s">
        <v>262</v>
      </c>
    </row>
    <row r="64" spans="1:10" x14ac:dyDescent="0.25">
      <c r="A64" s="83" t="s">
        <v>285</v>
      </c>
      <c r="B64" s="55">
        <v>160026</v>
      </c>
      <c r="C64" s="14" t="s">
        <v>46</v>
      </c>
      <c r="D64" s="15">
        <v>4727.1099999999997</v>
      </c>
      <c r="E64" s="15"/>
      <c r="F64" s="16">
        <f t="shared" si="0"/>
        <v>-21695.389999998442</v>
      </c>
      <c r="G64" s="17" t="s">
        <v>53</v>
      </c>
      <c r="H64" s="18" t="s">
        <v>286</v>
      </c>
      <c r="I64" s="55">
        <v>10</v>
      </c>
      <c r="J64" s="84" t="s">
        <v>279</v>
      </c>
    </row>
    <row r="65" spans="1:10" x14ac:dyDescent="0.25">
      <c r="A65" s="83" t="s">
        <v>285</v>
      </c>
      <c r="B65" s="55">
        <v>159577</v>
      </c>
      <c r="C65" s="14" t="s">
        <v>46</v>
      </c>
      <c r="D65" s="15">
        <v>2790.33</v>
      </c>
      <c r="E65" s="15"/>
      <c r="F65" s="16">
        <f t="shared" si="0"/>
        <v>-24485.719999998444</v>
      </c>
      <c r="G65" s="17" t="s">
        <v>53</v>
      </c>
      <c r="H65" s="18" t="s">
        <v>241</v>
      </c>
      <c r="I65" s="55">
        <v>3</v>
      </c>
      <c r="J65" s="84" t="s">
        <v>262</v>
      </c>
    </row>
    <row r="66" spans="1:10" x14ac:dyDescent="0.25">
      <c r="A66" s="83" t="s">
        <v>285</v>
      </c>
      <c r="B66" s="55">
        <v>161737</v>
      </c>
      <c r="C66" s="14" t="s">
        <v>46</v>
      </c>
      <c r="D66" s="15">
        <v>4399.47</v>
      </c>
      <c r="E66" s="15"/>
      <c r="F66" s="16">
        <f t="shared" si="0"/>
        <v>-28885.189999998445</v>
      </c>
      <c r="G66" s="17" t="s">
        <v>53</v>
      </c>
      <c r="H66" s="18" t="s">
        <v>200</v>
      </c>
      <c r="I66" s="55">
        <v>15</v>
      </c>
      <c r="J66" s="84" t="s">
        <v>262</v>
      </c>
    </row>
    <row r="67" spans="1:10" x14ac:dyDescent="0.25">
      <c r="A67" s="83" t="s">
        <v>285</v>
      </c>
      <c r="B67" s="55">
        <v>161737</v>
      </c>
      <c r="C67" s="14" t="s">
        <v>46</v>
      </c>
      <c r="D67" s="15">
        <v>3983.32</v>
      </c>
      <c r="E67" s="15"/>
      <c r="F67" s="16">
        <f t="shared" si="0"/>
        <v>-32868.509999998445</v>
      </c>
      <c r="G67" s="17" t="s">
        <v>53</v>
      </c>
      <c r="H67" s="18" t="s">
        <v>200</v>
      </c>
      <c r="I67" s="55">
        <v>14</v>
      </c>
      <c r="J67" s="84" t="s">
        <v>262</v>
      </c>
    </row>
    <row r="68" spans="1:10" x14ac:dyDescent="0.25">
      <c r="A68" s="83" t="s">
        <v>285</v>
      </c>
      <c r="B68" s="55">
        <v>159719</v>
      </c>
      <c r="C68" s="14" t="s">
        <v>46</v>
      </c>
      <c r="D68" s="15">
        <v>2293</v>
      </c>
      <c r="E68" s="15"/>
      <c r="F68" s="16">
        <f t="shared" si="0"/>
        <v>-35161.509999998445</v>
      </c>
      <c r="G68" s="17" t="s">
        <v>53</v>
      </c>
      <c r="H68" s="18" t="s">
        <v>192</v>
      </c>
      <c r="I68" s="55">
        <v>7</v>
      </c>
      <c r="J68" s="84" t="s">
        <v>262</v>
      </c>
    </row>
    <row r="69" spans="1:10" x14ac:dyDescent="0.25">
      <c r="A69" s="83" t="s">
        <v>285</v>
      </c>
      <c r="B69" s="55">
        <v>156512</v>
      </c>
      <c r="C69" s="14" t="s">
        <v>46</v>
      </c>
      <c r="D69" s="15">
        <v>8358.06</v>
      </c>
      <c r="E69" s="15"/>
      <c r="F69" s="16">
        <f t="shared" si="0"/>
        <v>-43519.569999998443</v>
      </c>
      <c r="G69" s="17" t="s">
        <v>53</v>
      </c>
      <c r="H69" s="18" t="s">
        <v>205</v>
      </c>
      <c r="I69" s="55">
        <v>13</v>
      </c>
      <c r="J69" s="84" t="s">
        <v>279</v>
      </c>
    </row>
    <row r="70" spans="1:10" x14ac:dyDescent="0.25">
      <c r="A70" s="83" t="s">
        <v>285</v>
      </c>
      <c r="B70" s="55">
        <v>155586</v>
      </c>
      <c r="C70" s="14" t="s">
        <v>46</v>
      </c>
      <c r="D70" s="15">
        <v>3124.68</v>
      </c>
      <c r="E70" s="15"/>
      <c r="F70" s="16">
        <f t="shared" si="0"/>
        <v>-46644.249999998443</v>
      </c>
      <c r="G70" s="17" t="s">
        <v>53</v>
      </c>
      <c r="H70" s="18" t="s">
        <v>85</v>
      </c>
      <c r="I70" s="55">
        <v>11</v>
      </c>
      <c r="J70" s="84" t="s">
        <v>262</v>
      </c>
    </row>
    <row r="71" spans="1:10" x14ac:dyDescent="0.25">
      <c r="A71" s="83" t="s">
        <v>285</v>
      </c>
      <c r="B71" s="55">
        <v>163721</v>
      </c>
      <c r="C71" s="14" t="s">
        <v>46</v>
      </c>
      <c r="D71" s="15">
        <v>4629.08</v>
      </c>
      <c r="E71" s="15"/>
      <c r="F71" s="16">
        <f t="shared" si="0"/>
        <v>-51273.329999998445</v>
      </c>
      <c r="G71" s="17" t="s">
        <v>53</v>
      </c>
      <c r="H71" s="18" t="s">
        <v>134</v>
      </c>
      <c r="I71" s="55">
        <v>17</v>
      </c>
      <c r="J71" s="84" t="s">
        <v>262</v>
      </c>
    </row>
    <row r="72" spans="1:10" x14ac:dyDescent="0.25">
      <c r="A72" s="83" t="s">
        <v>285</v>
      </c>
      <c r="B72" s="55">
        <v>154893</v>
      </c>
      <c r="C72" s="14" t="s">
        <v>46</v>
      </c>
      <c r="D72" s="15">
        <v>11801.28</v>
      </c>
      <c r="E72" s="15"/>
      <c r="F72" s="16">
        <f t="shared" si="0"/>
        <v>-63074.609999998444</v>
      </c>
      <c r="G72" s="17" t="s">
        <v>53</v>
      </c>
      <c r="H72" s="18" t="s">
        <v>97</v>
      </c>
      <c r="I72" s="55">
        <v>29</v>
      </c>
      <c r="J72" s="84" t="s">
        <v>262</v>
      </c>
    </row>
    <row r="73" spans="1:10" x14ac:dyDescent="0.25">
      <c r="A73" s="83" t="s">
        <v>285</v>
      </c>
      <c r="B73" s="55">
        <v>137006</v>
      </c>
      <c r="C73" s="14" t="s">
        <v>46</v>
      </c>
      <c r="D73" s="15">
        <v>46775.68</v>
      </c>
      <c r="E73" s="15"/>
      <c r="F73" s="16">
        <f t="shared" si="0"/>
        <v>-109850.28999999844</v>
      </c>
      <c r="G73" s="17" t="s">
        <v>90</v>
      </c>
      <c r="H73" s="18" t="s">
        <v>91</v>
      </c>
      <c r="I73" s="55">
        <v>672</v>
      </c>
      <c r="J73" s="84" t="s">
        <v>260</v>
      </c>
    </row>
    <row r="74" spans="1:10" x14ac:dyDescent="0.25">
      <c r="A74" s="83" t="s">
        <v>285</v>
      </c>
      <c r="B74" s="55">
        <v>154618</v>
      </c>
      <c r="C74" s="14" t="s">
        <v>46</v>
      </c>
      <c r="D74" s="15">
        <v>5110.78</v>
      </c>
      <c r="E74" s="15"/>
      <c r="F74" s="16">
        <f t="shared" ref="F74:F137" si="1">F73-D74+E74</f>
        <v>-114961.06999999844</v>
      </c>
      <c r="G74" s="17" t="s">
        <v>53</v>
      </c>
      <c r="H74" s="18" t="s">
        <v>86</v>
      </c>
      <c r="I74" s="55">
        <v>140</v>
      </c>
      <c r="J74" s="84" t="s">
        <v>262</v>
      </c>
    </row>
    <row r="75" spans="1:10" x14ac:dyDescent="0.25">
      <c r="A75" s="83" t="s">
        <v>285</v>
      </c>
      <c r="B75" s="55">
        <v>153064</v>
      </c>
      <c r="C75" s="14" t="s">
        <v>46</v>
      </c>
      <c r="D75" s="15">
        <v>4424.7</v>
      </c>
      <c r="E75" s="15"/>
      <c r="F75" s="16">
        <f t="shared" si="1"/>
        <v>-119385.76999999843</v>
      </c>
      <c r="G75" s="17" t="s">
        <v>53</v>
      </c>
      <c r="H75" s="18" t="s">
        <v>277</v>
      </c>
      <c r="I75" s="55">
        <v>104</v>
      </c>
      <c r="J75" s="84" t="s">
        <v>262</v>
      </c>
    </row>
    <row r="76" spans="1:10" x14ac:dyDescent="0.25">
      <c r="A76" s="83" t="s">
        <v>285</v>
      </c>
      <c r="B76" s="55">
        <v>152904</v>
      </c>
      <c r="C76" s="14" t="s">
        <v>46</v>
      </c>
      <c r="D76" s="15">
        <v>8400.44</v>
      </c>
      <c r="E76" s="15"/>
      <c r="F76" s="16">
        <f t="shared" si="1"/>
        <v>-127786.20999999843</v>
      </c>
      <c r="G76" s="17" t="s">
        <v>53</v>
      </c>
      <c r="H76" s="18" t="s">
        <v>189</v>
      </c>
      <c r="I76" s="55">
        <v>16</v>
      </c>
      <c r="J76" s="84" t="s">
        <v>262</v>
      </c>
    </row>
    <row r="77" spans="1:10" x14ac:dyDescent="0.25">
      <c r="A77" s="83" t="s">
        <v>285</v>
      </c>
      <c r="B77" s="55">
        <v>152394</v>
      </c>
      <c r="C77" s="14" t="s">
        <v>46</v>
      </c>
      <c r="D77" s="15">
        <v>7255.91</v>
      </c>
      <c r="E77" s="15"/>
      <c r="F77" s="16">
        <f t="shared" si="1"/>
        <v>-135042.11999999842</v>
      </c>
      <c r="G77" s="17" t="s">
        <v>53</v>
      </c>
      <c r="H77" s="18" t="s">
        <v>87</v>
      </c>
      <c r="I77" s="55">
        <v>1504</v>
      </c>
      <c r="J77" s="84" t="s">
        <v>262</v>
      </c>
    </row>
    <row r="78" spans="1:10" x14ac:dyDescent="0.25">
      <c r="A78" s="83" t="s">
        <v>285</v>
      </c>
      <c r="B78" s="55">
        <v>154248</v>
      </c>
      <c r="C78" s="14" t="s">
        <v>46</v>
      </c>
      <c r="D78" s="15">
        <v>3177.67</v>
      </c>
      <c r="E78" s="15"/>
      <c r="F78" s="16">
        <f t="shared" si="1"/>
        <v>-138219.78999999844</v>
      </c>
      <c r="G78" s="17" t="s">
        <v>53</v>
      </c>
      <c r="H78" s="18" t="s">
        <v>102</v>
      </c>
      <c r="I78" s="55">
        <v>62</v>
      </c>
      <c r="J78" s="84" t="s">
        <v>262</v>
      </c>
    </row>
    <row r="79" spans="1:10" x14ac:dyDescent="0.25">
      <c r="A79" s="83" t="s">
        <v>285</v>
      </c>
      <c r="B79" s="55">
        <v>152670</v>
      </c>
      <c r="C79" s="14" t="s">
        <v>46</v>
      </c>
      <c r="D79" s="15">
        <v>3589.43</v>
      </c>
      <c r="E79" s="15"/>
      <c r="F79" s="16">
        <f t="shared" si="1"/>
        <v>-141809.21999999843</v>
      </c>
      <c r="G79" s="17" t="s">
        <v>53</v>
      </c>
      <c r="H79" s="18" t="s">
        <v>99</v>
      </c>
      <c r="I79" s="55">
        <v>25</v>
      </c>
      <c r="J79" s="84" t="s">
        <v>262</v>
      </c>
    </row>
    <row r="80" spans="1:10" x14ac:dyDescent="0.25">
      <c r="A80" s="83" t="s">
        <v>285</v>
      </c>
      <c r="B80" s="55">
        <v>159133</v>
      </c>
      <c r="C80" s="14" t="s">
        <v>46</v>
      </c>
      <c r="D80" s="15">
        <v>1854.89</v>
      </c>
      <c r="E80" s="15"/>
      <c r="F80" s="16">
        <f t="shared" si="1"/>
        <v>-143664.10999999844</v>
      </c>
      <c r="G80" s="17" t="s">
        <v>53</v>
      </c>
      <c r="H80" s="18" t="s">
        <v>191</v>
      </c>
      <c r="I80" s="55">
        <v>84</v>
      </c>
      <c r="J80" s="84" t="s">
        <v>262</v>
      </c>
    </row>
    <row r="81" spans="1:10" x14ac:dyDescent="0.25">
      <c r="A81" s="83" t="s">
        <v>285</v>
      </c>
      <c r="B81" s="55">
        <v>158951</v>
      </c>
      <c r="C81" s="14" t="s">
        <v>46</v>
      </c>
      <c r="D81" s="15">
        <v>1518.55</v>
      </c>
      <c r="E81" s="15"/>
      <c r="F81" s="16">
        <f t="shared" si="1"/>
        <v>-145182.65999999843</v>
      </c>
      <c r="G81" s="17" t="s">
        <v>53</v>
      </c>
      <c r="H81" s="18" t="s">
        <v>83</v>
      </c>
      <c r="I81" s="55">
        <v>159</v>
      </c>
      <c r="J81" s="84" t="s">
        <v>262</v>
      </c>
    </row>
    <row r="82" spans="1:10" x14ac:dyDescent="0.25">
      <c r="A82" s="83" t="s">
        <v>285</v>
      </c>
      <c r="B82" s="55">
        <v>154736</v>
      </c>
      <c r="C82" s="14" t="s">
        <v>46</v>
      </c>
      <c r="D82" s="15">
        <v>13195.68</v>
      </c>
      <c r="E82" s="15"/>
      <c r="F82" s="16">
        <f t="shared" si="1"/>
        <v>-158378.33999999842</v>
      </c>
      <c r="G82" s="17" t="s">
        <v>53</v>
      </c>
      <c r="H82" s="18" t="s">
        <v>105</v>
      </c>
      <c r="I82" s="55">
        <v>39</v>
      </c>
      <c r="J82" s="84" t="s">
        <v>262</v>
      </c>
    </row>
    <row r="83" spans="1:10" x14ac:dyDescent="0.25">
      <c r="A83" s="83" t="s">
        <v>285</v>
      </c>
      <c r="B83" s="55">
        <v>157416</v>
      </c>
      <c r="C83" s="14" t="s">
        <v>46</v>
      </c>
      <c r="D83" s="15">
        <v>20406.759999999998</v>
      </c>
      <c r="E83" s="15"/>
      <c r="F83" s="16">
        <f t="shared" si="1"/>
        <v>-178785.09999999843</v>
      </c>
      <c r="G83" s="17" t="s">
        <v>53</v>
      </c>
      <c r="H83" s="18" t="s">
        <v>107</v>
      </c>
      <c r="I83" s="55">
        <v>23</v>
      </c>
      <c r="J83" s="84" t="s">
        <v>262</v>
      </c>
    </row>
    <row r="84" spans="1:10" x14ac:dyDescent="0.25">
      <c r="A84" s="83" t="s">
        <v>285</v>
      </c>
      <c r="B84" s="55">
        <v>158829</v>
      </c>
      <c r="C84" s="14" t="s">
        <v>46</v>
      </c>
      <c r="D84" s="15">
        <v>3033.32</v>
      </c>
      <c r="E84" s="15"/>
      <c r="F84" s="16">
        <f t="shared" si="1"/>
        <v>-181818.41999999844</v>
      </c>
      <c r="G84" s="17" t="s">
        <v>53</v>
      </c>
      <c r="H84" s="18" t="s">
        <v>84</v>
      </c>
      <c r="I84" s="55">
        <v>37</v>
      </c>
      <c r="J84" s="84" t="s">
        <v>262</v>
      </c>
    </row>
    <row r="85" spans="1:10" x14ac:dyDescent="0.25">
      <c r="A85" s="83" t="s">
        <v>285</v>
      </c>
      <c r="B85" s="55">
        <v>161946</v>
      </c>
      <c r="C85" s="14" t="s">
        <v>46</v>
      </c>
      <c r="D85" s="15">
        <v>5593.33</v>
      </c>
      <c r="E85" s="15"/>
      <c r="F85" s="16">
        <f t="shared" si="1"/>
        <v>-187411.74999999843</v>
      </c>
      <c r="G85" s="17" t="s">
        <v>53</v>
      </c>
      <c r="H85" s="18" t="s">
        <v>190</v>
      </c>
      <c r="I85" s="55">
        <v>27</v>
      </c>
      <c r="J85" s="84" t="s">
        <v>262</v>
      </c>
    </row>
    <row r="86" spans="1:10" x14ac:dyDescent="0.25">
      <c r="A86" s="83" t="s">
        <v>285</v>
      </c>
      <c r="B86" s="55">
        <v>154504</v>
      </c>
      <c r="C86" s="14" t="s">
        <v>46</v>
      </c>
      <c r="D86" s="15">
        <v>3775.36</v>
      </c>
      <c r="E86" s="15"/>
      <c r="F86" s="16">
        <f t="shared" si="1"/>
        <v>-191187.10999999841</v>
      </c>
      <c r="G86" s="17" t="s">
        <v>53</v>
      </c>
      <c r="H86" s="18" t="s">
        <v>194</v>
      </c>
      <c r="I86" s="55">
        <v>18</v>
      </c>
      <c r="J86" s="84" t="s">
        <v>262</v>
      </c>
    </row>
    <row r="87" spans="1:10" x14ac:dyDescent="0.25">
      <c r="A87" s="83" t="s">
        <v>285</v>
      </c>
      <c r="B87" s="55">
        <v>153626</v>
      </c>
      <c r="C87" s="14" t="s">
        <v>46</v>
      </c>
      <c r="D87" s="15">
        <v>5631</v>
      </c>
      <c r="E87" s="15"/>
      <c r="F87" s="16">
        <f t="shared" si="1"/>
        <v>-196818.10999999841</v>
      </c>
      <c r="G87" s="17" t="s">
        <v>53</v>
      </c>
      <c r="H87" s="18" t="s">
        <v>114</v>
      </c>
      <c r="I87" s="55">
        <v>452</v>
      </c>
      <c r="J87" s="84" t="s">
        <v>262</v>
      </c>
    </row>
    <row r="88" spans="1:10" x14ac:dyDescent="0.25">
      <c r="A88" s="83" t="s">
        <v>285</v>
      </c>
      <c r="B88" s="55">
        <v>136718</v>
      </c>
      <c r="C88" s="14" t="s">
        <v>46</v>
      </c>
      <c r="D88" s="15">
        <v>17179.490000000002</v>
      </c>
      <c r="E88" s="15"/>
      <c r="F88" s="16">
        <f t="shared" si="1"/>
        <v>-213997.59999999841</v>
      </c>
      <c r="G88" s="17" t="s">
        <v>53</v>
      </c>
      <c r="H88" s="18" t="s">
        <v>204</v>
      </c>
      <c r="I88" s="55">
        <v>5</v>
      </c>
      <c r="J88" s="84" t="s">
        <v>283</v>
      </c>
    </row>
    <row r="89" spans="1:10" x14ac:dyDescent="0.25">
      <c r="A89" s="83" t="s">
        <v>285</v>
      </c>
      <c r="B89" s="55">
        <v>155024</v>
      </c>
      <c r="C89" s="14" t="s">
        <v>46</v>
      </c>
      <c r="D89" s="15">
        <v>11900.35</v>
      </c>
      <c r="E89" s="15"/>
      <c r="F89" s="16">
        <f t="shared" si="1"/>
        <v>-225897.94999999841</v>
      </c>
      <c r="G89" s="17" t="s">
        <v>53</v>
      </c>
      <c r="H89" s="18" t="s">
        <v>193</v>
      </c>
      <c r="I89" s="55">
        <v>4</v>
      </c>
      <c r="J89" s="84" t="s">
        <v>262</v>
      </c>
    </row>
    <row r="90" spans="1:10" x14ac:dyDescent="0.25">
      <c r="A90" s="83" t="s">
        <v>285</v>
      </c>
      <c r="B90" s="55">
        <v>159245</v>
      </c>
      <c r="C90" s="14" t="s">
        <v>46</v>
      </c>
      <c r="D90" s="15">
        <v>9014</v>
      </c>
      <c r="E90" s="15"/>
      <c r="F90" s="16">
        <f t="shared" si="1"/>
        <v>-234911.94999999841</v>
      </c>
      <c r="G90" s="17" t="s">
        <v>53</v>
      </c>
      <c r="H90" s="18" t="s">
        <v>89</v>
      </c>
      <c r="I90" s="55">
        <v>424</v>
      </c>
      <c r="J90" s="84" t="s">
        <v>262</v>
      </c>
    </row>
    <row r="91" spans="1:10" x14ac:dyDescent="0.25">
      <c r="A91" s="83" t="s">
        <v>285</v>
      </c>
      <c r="B91" s="55">
        <v>157283</v>
      </c>
      <c r="C91" s="14" t="s">
        <v>46</v>
      </c>
      <c r="D91" s="15">
        <v>1439.69</v>
      </c>
      <c r="E91" s="15"/>
      <c r="F91" s="16">
        <f t="shared" si="1"/>
        <v>-236351.63999999841</v>
      </c>
      <c r="G91" s="17" t="s">
        <v>53</v>
      </c>
      <c r="H91" s="18" t="s">
        <v>98</v>
      </c>
      <c r="I91" s="55">
        <v>459</v>
      </c>
      <c r="J91" s="84" t="s">
        <v>262</v>
      </c>
    </row>
    <row r="92" spans="1:10" x14ac:dyDescent="0.25">
      <c r="A92" s="83" t="s">
        <v>285</v>
      </c>
      <c r="B92" s="55">
        <v>162118</v>
      </c>
      <c r="C92" s="14" t="s">
        <v>46</v>
      </c>
      <c r="D92" s="15">
        <v>2252.4</v>
      </c>
      <c r="E92" s="15"/>
      <c r="F92" s="16">
        <f t="shared" si="1"/>
        <v>-238604.03999999841</v>
      </c>
      <c r="G92" s="17" t="s">
        <v>53</v>
      </c>
      <c r="H92" s="18" t="s">
        <v>287</v>
      </c>
      <c r="I92" s="55">
        <v>309</v>
      </c>
      <c r="J92" s="84" t="s">
        <v>283</v>
      </c>
    </row>
    <row r="93" spans="1:10" x14ac:dyDescent="0.25">
      <c r="A93" s="83" t="s">
        <v>285</v>
      </c>
      <c r="B93" s="55">
        <v>153481</v>
      </c>
      <c r="C93" s="14" t="s">
        <v>46</v>
      </c>
      <c r="D93" s="15">
        <v>12511.95</v>
      </c>
      <c r="E93" s="15"/>
      <c r="F93" s="16">
        <f t="shared" si="1"/>
        <v>-251115.98999999842</v>
      </c>
      <c r="G93" s="17" t="s">
        <v>53</v>
      </c>
      <c r="H93" s="18" t="s">
        <v>104</v>
      </c>
      <c r="I93" s="55">
        <v>18</v>
      </c>
      <c r="J93" s="84" t="s">
        <v>262</v>
      </c>
    </row>
    <row r="94" spans="1:10" x14ac:dyDescent="0.25">
      <c r="A94" s="83" t="s">
        <v>285</v>
      </c>
      <c r="B94" s="55">
        <v>156793</v>
      </c>
      <c r="C94" s="14" t="s">
        <v>46</v>
      </c>
      <c r="D94" s="15">
        <v>5976.71</v>
      </c>
      <c r="E94" s="15"/>
      <c r="F94" s="16">
        <f t="shared" si="1"/>
        <v>-257092.69999999841</v>
      </c>
      <c r="G94" s="17" t="s">
        <v>53</v>
      </c>
      <c r="H94" s="18" t="s">
        <v>108</v>
      </c>
      <c r="I94" s="55">
        <v>14</v>
      </c>
      <c r="J94" s="84" t="s">
        <v>279</v>
      </c>
    </row>
    <row r="95" spans="1:10" x14ac:dyDescent="0.25">
      <c r="A95" s="83" t="s">
        <v>285</v>
      </c>
      <c r="B95" s="55">
        <v>157167</v>
      </c>
      <c r="C95" s="14" t="s">
        <v>46</v>
      </c>
      <c r="D95" s="15">
        <v>2759.78</v>
      </c>
      <c r="E95" s="15"/>
      <c r="F95" s="16">
        <f t="shared" si="1"/>
        <v>-259852.47999999841</v>
      </c>
      <c r="G95" s="17" t="s">
        <v>53</v>
      </c>
      <c r="H95" s="18" t="s">
        <v>180</v>
      </c>
      <c r="I95" s="55">
        <v>12</v>
      </c>
      <c r="J95" s="84" t="s">
        <v>262</v>
      </c>
    </row>
    <row r="96" spans="1:10" x14ac:dyDescent="0.25">
      <c r="A96" s="83" t="s">
        <v>285</v>
      </c>
      <c r="B96" s="55">
        <v>156895</v>
      </c>
      <c r="C96" s="14" t="s">
        <v>46</v>
      </c>
      <c r="D96" s="15">
        <v>9850.44</v>
      </c>
      <c r="E96" s="15"/>
      <c r="F96" s="16">
        <f t="shared" si="1"/>
        <v>-269702.91999999841</v>
      </c>
      <c r="G96" s="17" t="s">
        <v>53</v>
      </c>
      <c r="H96" s="18" t="s">
        <v>56</v>
      </c>
      <c r="I96" s="55">
        <v>42</v>
      </c>
      <c r="J96" s="84" t="s">
        <v>262</v>
      </c>
    </row>
    <row r="97" spans="1:10" x14ac:dyDescent="0.25">
      <c r="A97" s="83" t="s">
        <v>285</v>
      </c>
      <c r="B97" s="55">
        <v>155259</v>
      </c>
      <c r="C97" s="14" t="s">
        <v>46</v>
      </c>
      <c r="D97" s="15">
        <v>8982.4500000000007</v>
      </c>
      <c r="E97" s="15"/>
      <c r="F97" s="16">
        <f t="shared" si="1"/>
        <v>-278685.36999999842</v>
      </c>
      <c r="G97" s="17" t="s">
        <v>53</v>
      </c>
      <c r="H97" s="18" t="s">
        <v>111</v>
      </c>
      <c r="I97" s="55">
        <v>128</v>
      </c>
      <c r="J97" s="84" t="s">
        <v>288</v>
      </c>
    </row>
    <row r="98" spans="1:10" x14ac:dyDescent="0.25">
      <c r="A98" s="83" t="s">
        <v>285</v>
      </c>
      <c r="B98" s="55">
        <v>507548</v>
      </c>
      <c r="C98" s="14" t="s">
        <v>40</v>
      </c>
      <c r="D98" s="15">
        <v>582.84</v>
      </c>
      <c r="E98" s="15"/>
      <c r="F98" s="16">
        <f t="shared" si="1"/>
        <v>-279268.20999999845</v>
      </c>
      <c r="G98" s="17" t="s">
        <v>81</v>
      </c>
      <c r="H98" s="18" t="s">
        <v>92</v>
      </c>
      <c r="I98" s="55">
        <v>485711</v>
      </c>
      <c r="J98" s="84" t="s">
        <v>227</v>
      </c>
    </row>
    <row r="99" spans="1:10" x14ac:dyDescent="0.25">
      <c r="A99" s="83" t="s">
        <v>285</v>
      </c>
      <c r="B99" s="55">
        <v>101414</v>
      </c>
      <c r="C99" s="14" t="s">
        <v>63</v>
      </c>
      <c r="D99" s="15">
        <v>4812.45</v>
      </c>
      <c r="E99" s="15"/>
      <c r="F99" s="16">
        <f t="shared" si="1"/>
        <v>-284080.65999999846</v>
      </c>
      <c r="G99" s="17" t="s">
        <v>53</v>
      </c>
      <c r="H99" s="18" t="s">
        <v>112</v>
      </c>
      <c r="I99" s="55">
        <v>55</v>
      </c>
      <c r="J99" s="84" t="s">
        <v>262</v>
      </c>
    </row>
    <row r="100" spans="1:10" x14ac:dyDescent="0.25">
      <c r="A100" s="83" t="s">
        <v>285</v>
      </c>
      <c r="B100" s="55">
        <v>156023</v>
      </c>
      <c r="C100" s="14" t="s">
        <v>46</v>
      </c>
      <c r="D100" s="15">
        <v>298.33</v>
      </c>
      <c r="E100" s="15"/>
      <c r="F100" s="16">
        <f t="shared" si="1"/>
        <v>-284378.98999999848</v>
      </c>
      <c r="G100" s="17" t="s">
        <v>53</v>
      </c>
      <c r="H100" s="18" t="s">
        <v>289</v>
      </c>
      <c r="I100" s="55">
        <v>178</v>
      </c>
      <c r="J100" s="84" t="s">
        <v>279</v>
      </c>
    </row>
    <row r="101" spans="1:10" x14ac:dyDescent="0.25">
      <c r="A101" s="83" t="s">
        <v>285</v>
      </c>
      <c r="B101" s="55">
        <v>156384</v>
      </c>
      <c r="C101" s="14" t="s">
        <v>46</v>
      </c>
      <c r="D101" s="15">
        <v>11407.68</v>
      </c>
      <c r="E101" s="15"/>
      <c r="F101" s="16">
        <f t="shared" si="1"/>
        <v>-295786.66999999847</v>
      </c>
      <c r="G101" s="17" t="s">
        <v>53</v>
      </c>
      <c r="H101" s="18" t="s">
        <v>101</v>
      </c>
      <c r="I101" s="55">
        <v>27</v>
      </c>
      <c r="J101" s="84" t="s">
        <v>262</v>
      </c>
    </row>
    <row r="102" spans="1:10" x14ac:dyDescent="0.25">
      <c r="A102" s="83" t="s">
        <v>285</v>
      </c>
      <c r="B102" s="55">
        <v>157018</v>
      </c>
      <c r="C102" s="14" t="s">
        <v>46</v>
      </c>
      <c r="D102" s="15">
        <v>5070.67</v>
      </c>
      <c r="E102" s="15"/>
      <c r="F102" s="16">
        <f t="shared" si="1"/>
        <v>-300857.33999999845</v>
      </c>
      <c r="G102" s="17" t="s">
        <v>53</v>
      </c>
      <c r="H102" s="18" t="s">
        <v>96</v>
      </c>
      <c r="I102" s="55">
        <v>21</v>
      </c>
      <c r="J102" s="84" t="s">
        <v>262</v>
      </c>
    </row>
    <row r="103" spans="1:10" x14ac:dyDescent="0.25">
      <c r="A103" s="83" t="s">
        <v>285</v>
      </c>
      <c r="B103" s="55">
        <v>155895</v>
      </c>
      <c r="C103" s="14" t="s">
        <v>46</v>
      </c>
      <c r="D103" s="15">
        <v>572.34</v>
      </c>
      <c r="E103" s="15"/>
      <c r="F103" s="16">
        <f t="shared" si="1"/>
        <v>-301429.67999999848</v>
      </c>
      <c r="G103" s="17" t="s">
        <v>53</v>
      </c>
      <c r="H103" s="18" t="s">
        <v>290</v>
      </c>
      <c r="I103" s="55">
        <v>106</v>
      </c>
      <c r="J103" s="84" t="s">
        <v>262</v>
      </c>
    </row>
    <row r="104" spans="1:10" x14ac:dyDescent="0.25">
      <c r="A104" s="83" t="s">
        <v>285</v>
      </c>
      <c r="B104" s="55">
        <v>156636</v>
      </c>
      <c r="C104" s="14" t="s">
        <v>46</v>
      </c>
      <c r="D104" s="15">
        <v>2417.5</v>
      </c>
      <c r="E104" s="15"/>
      <c r="F104" s="16">
        <f t="shared" si="1"/>
        <v>-303847.17999999848</v>
      </c>
      <c r="G104" s="17" t="s">
        <v>53</v>
      </c>
      <c r="H104" s="18" t="s">
        <v>178</v>
      </c>
      <c r="I104" s="55">
        <v>30</v>
      </c>
      <c r="J104" s="84" t="s">
        <v>279</v>
      </c>
    </row>
    <row r="105" spans="1:10" x14ac:dyDescent="0.25">
      <c r="A105" s="83" t="s">
        <v>285</v>
      </c>
      <c r="B105" s="55">
        <v>155387</v>
      </c>
      <c r="C105" s="14" t="s">
        <v>46</v>
      </c>
      <c r="D105" s="15">
        <v>4529.8900000000003</v>
      </c>
      <c r="E105" s="15"/>
      <c r="F105" s="16">
        <f t="shared" si="1"/>
        <v>-308377.06999999849</v>
      </c>
      <c r="G105" s="17" t="s">
        <v>53</v>
      </c>
      <c r="H105" s="18" t="s">
        <v>203</v>
      </c>
      <c r="I105" s="55">
        <v>129</v>
      </c>
      <c r="J105" s="84" t="s">
        <v>279</v>
      </c>
    </row>
    <row r="106" spans="1:10" x14ac:dyDescent="0.25">
      <c r="A106" s="83" t="s">
        <v>285</v>
      </c>
      <c r="B106" s="55">
        <v>154360</v>
      </c>
      <c r="C106" s="14" t="s">
        <v>46</v>
      </c>
      <c r="D106" s="15">
        <v>5502.83</v>
      </c>
      <c r="E106" s="15"/>
      <c r="F106" s="16">
        <f t="shared" si="1"/>
        <v>-313879.89999999851</v>
      </c>
      <c r="G106" s="17" t="s">
        <v>53</v>
      </c>
      <c r="H106" s="18" t="s">
        <v>103</v>
      </c>
      <c r="I106" s="55">
        <v>33</v>
      </c>
      <c r="J106" s="84" t="s">
        <v>262</v>
      </c>
    </row>
    <row r="107" spans="1:10" x14ac:dyDescent="0.25">
      <c r="A107" s="83" t="s">
        <v>285</v>
      </c>
      <c r="B107" s="55">
        <v>152256</v>
      </c>
      <c r="C107" s="14" t="s">
        <v>46</v>
      </c>
      <c r="D107" s="15">
        <v>4362.4399999999996</v>
      </c>
      <c r="E107" s="15"/>
      <c r="F107" s="16">
        <f t="shared" si="1"/>
        <v>-318242.33999999851</v>
      </c>
      <c r="G107" s="17" t="s">
        <v>53</v>
      </c>
      <c r="H107" s="18" t="s">
        <v>106</v>
      </c>
      <c r="I107" s="55">
        <v>27</v>
      </c>
      <c r="J107" s="84" t="s">
        <v>283</v>
      </c>
    </row>
    <row r="108" spans="1:10" x14ac:dyDescent="0.25">
      <c r="A108" s="83" t="s">
        <v>285</v>
      </c>
      <c r="B108" s="55">
        <v>1</v>
      </c>
      <c r="C108" s="14" t="s">
        <v>54</v>
      </c>
      <c r="D108" s="15"/>
      <c r="E108" s="15">
        <v>390000</v>
      </c>
      <c r="F108" s="16">
        <f t="shared" si="1"/>
        <v>71757.660000001488</v>
      </c>
      <c r="G108" s="17" t="s">
        <v>55</v>
      </c>
      <c r="H108" s="18"/>
      <c r="I108" s="55"/>
      <c r="J108" s="84"/>
    </row>
    <row r="109" spans="1:10" x14ac:dyDescent="0.25">
      <c r="A109" s="83" t="s">
        <v>285</v>
      </c>
      <c r="B109" s="55">
        <v>508207</v>
      </c>
      <c r="C109" s="14" t="s">
        <v>40</v>
      </c>
      <c r="D109" s="15">
        <v>35</v>
      </c>
      <c r="E109" s="15"/>
      <c r="F109" s="16">
        <f t="shared" si="1"/>
        <v>71722.660000001488</v>
      </c>
      <c r="G109" s="17" t="s">
        <v>74</v>
      </c>
      <c r="H109" s="18" t="s">
        <v>75</v>
      </c>
      <c r="I109" s="55">
        <v>20004698</v>
      </c>
      <c r="J109" s="84" t="s">
        <v>244</v>
      </c>
    </row>
    <row r="110" spans="1:10" x14ac:dyDescent="0.25">
      <c r="A110" s="83" t="s">
        <v>291</v>
      </c>
      <c r="B110" s="55">
        <v>436911</v>
      </c>
      <c r="C110" s="14" t="s">
        <v>40</v>
      </c>
      <c r="D110" s="15">
        <v>501.42</v>
      </c>
      <c r="E110" s="15"/>
      <c r="F110" s="16">
        <f t="shared" si="1"/>
        <v>71221.24000000149</v>
      </c>
      <c r="G110" s="17" t="s">
        <v>41</v>
      </c>
      <c r="H110" s="18" t="s">
        <v>42</v>
      </c>
      <c r="I110" s="55">
        <v>33696871</v>
      </c>
      <c r="J110" s="84" t="s">
        <v>291</v>
      </c>
    </row>
    <row r="111" spans="1:10" x14ac:dyDescent="0.25">
      <c r="A111" s="83" t="s">
        <v>291</v>
      </c>
      <c r="B111" s="55">
        <v>254594</v>
      </c>
      <c r="C111" s="14" t="s">
        <v>186</v>
      </c>
      <c r="D111" s="15">
        <v>60000</v>
      </c>
      <c r="E111" s="15"/>
      <c r="F111" s="16">
        <f t="shared" si="1"/>
        <v>11221.24000000149</v>
      </c>
      <c r="G111" s="17" t="s">
        <v>65</v>
      </c>
      <c r="H111" s="18"/>
      <c r="I111" s="55"/>
      <c r="J111" s="84"/>
    </row>
    <row r="112" spans="1:10" x14ac:dyDescent="0.25">
      <c r="A112" s="83" t="s">
        <v>291</v>
      </c>
      <c r="B112" s="55">
        <v>326872</v>
      </c>
      <c r="C112" s="14" t="s">
        <v>40</v>
      </c>
      <c r="D112" s="15">
        <v>1610</v>
      </c>
      <c r="E112" s="15"/>
      <c r="F112" s="16">
        <f t="shared" si="1"/>
        <v>9611.2400000014895</v>
      </c>
      <c r="G112" s="17" t="s">
        <v>43</v>
      </c>
      <c r="H112" s="18" t="s">
        <v>255</v>
      </c>
      <c r="I112" s="55">
        <v>65</v>
      </c>
      <c r="J112" s="84" t="s">
        <v>209</v>
      </c>
    </row>
    <row r="113" spans="1:10" x14ac:dyDescent="0.25">
      <c r="A113" s="83" t="s">
        <v>291</v>
      </c>
      <c r="B113" s="55">
        <v>331191</v>
      </c>
      <c r="C113" s="14" t="s">
        <v>40</v>
      </c>
      <c r="D113" s="15">
        <v>1615</v>
      </c>
      <c r="E113" s="15"/>
      <c r="F113" s="16">
        <f t="shared" si="1"/>
        <v>7996.2400000014895</v>
      </c>
      <c r="G113" s="17" t="s">
        <v>69</v>
      </c>
      <c r="H113" s="18" t="s">
        <v>275</v>
      </c>
      <c r="I113" s="55">
        <v>145562</v>
      </c>
      <c r="J113" s="84" t="s">
        <v>225</v>
      </c>
    </row>
    <row r="114" spans="1:10" x14ac:dyDescent="0.25">
      <c r="A114" s="83" t="s">
        <v>291</v>
      </c>
      <c r="B114" s="55">
        <v>144177</v>
      </c>
      <c r="C114" s="14" t="s">
        <v>46</v>
      </c>
      <c r="D114" s="15">
        <v>812.75</v>
      </c>
      <c r="E114" s="15"/>
      <c r="F114" s="16">
        <f t="shared" si="1"/>
        <v>7183.4900000014895</v>
      </c>
      <c r="G114" s="17" t="s">
        <v>53</v>
      </c>
      <c r="H114" s="18" t="s">
        <v>292</v>
      </c>
      <c r="I114" s="55">
        <v>7</v>
      </c>
      <c r="J114" s="84" t="s">
        <v>279</v>
      </c>
    </row>
    <row r="115" spans="1:10" x14ac:dyDescent="0.25">
      <c r="A115" s="83" t="s">
        <v>291</v>
      </c>
      <c r="B115" s="55">
        <v>111455</v>
      </c>
      <c r="C115" s="14" t="s">
        <v>210</v>
      </c>
      <c r="D115" s="15">
        <v>645</v>
      </c>
      <c r="E115" s="15"/>
      <c r="F115" s="16">
        <f t="shared" si="1"/>
        <v>6538.4900000014895</v>
      </c>
      <c r="G115" s="17" t="s">
        <v>100</v>
      </c>
      <c r="H115" s="18" t="s">
        <v>247</v>
      </c>
      <c r="I115" s="55">
        <v>704</v>
      </c>
      <c r="J115" s="84" t="s">
        <v>218</v>
      </c>
    </row>
    <row r="116" spans="1:10" x14ac:dyDescent="0.25">
      <c r="A116" s="83" t="s">
        <v>291</v>
      </c>
      <c r="B116" s="55">
        <v>331575</v>
      </c>
      <c r="C116" s="14" t="s">
        <v>40</v>
      </c>
      <c r="D116" s="15">
        <v>898</v>
      </c>
      <c r="E116" s="15"/>
      <c r="F116" s="16">
        <f t="shared" si="1"/>
        <v>5640.4900000014895</v>
      </c>
      <c r="G116" s="17" t="s">
        <v>66</v>
      </c>
      <c r="H116" s="18" t="s">
        <v>243</v>
      </c>
      <c r="I116" s="55">
        <v>2565</v>
      </c>
      <c r="J116" s="84" t="s">
        <v>231</v>
      </c>
    </row>
    <row r="117" spans="1:10" x14ac:dyDescent="0.25">
      <c r="A117" s="83" t="s">
        <v>291</v>
      </c>
      <c r="B117" s="55">
        <v>331867</v>
      </c>
      <c r="C117" s="14" t="s">
        <v>40</v>
      </c>
      <c r="D117" s="15">
        <v>584.07000000000005</v>
      </c>
      <c r="E117" s="15"/>
      <c r="F117" s="16">
        <f t="shared" si="1"/>
        <v>5056.4200000014898</v>
      </c>
      <c r="G117" s="17" t="s">
        <v>48</v>
      </c>
      <c r="H117" s="18" t="s">
        <v>49</v>
      </c>
      <c r="I117" s="55">
        <v>4391</v>
      </c>
      <c r="J117" s="84" t="s">
        <v>234</v>
      </c>
    </row>
    <row r="118" spans="1:10" x14ac:dyDescent="0.25">
      <c r="A118" s="83" t="s">
        <v>291</v>
      </c>
      <c r="B118" s="55">
        <v>369318</v>
      </c>
      <c r="C118" s="14" t="s">
        <v>14</v>
      </c>
      <c r="D118" s="15">
        <v>2714.42</v>
      </c>
      <c r="E118" s="15"/>
      <c r="F118" s="16">
        <f t="shared" si="1"/>
        <v>2342.0000000014898</v>
      </c>
      <c r="G118" s="17" t="s">
        <v>223</v>
      </c>
      <c r="H118" s="17" t="s">
        <v>293</v>
      </c>
      <c r="I118" s="55">
        <v>36931811</v>
      </c>
      <c r="J118" s="84" t="s">
        <v>291</v>
      </c>
    </row>
    <row r="119" spans="1:10" x14ac:dyDescent="0.25">
      <c r="A119" s="83" t="s">
        <v>294</v>
      </c>
      <c r="B119" s="55">
        <v>318377</v>
      </c>
      <c r="C119" s="14" t="s">
        <v>40</v>
      </c>
      <c r="D119" s="15">
        <v>1000</v>
      </c>
      <c r="E119" s="15"/>
      <c r="F119" s="16">
        <f t="shared" si="1"/>
        <v>1342.0000000014898</v>
      </c>
      <c r="G119" s="17" t="s">
        <v>52</v>
      </c>
      <c r="H119" s="18" t="s">
        <v>93</v>
      </c>
      <c r="I119" s="55">
        <v>2002</v>
      </c>
      <c r="J119" s="84" t="s">
        <v>234</v>
      </c>
    </row>
    <row r="120" spans="1:10" x14ac:dyDescent="0.25">
      <c r="A120" s="83" t="s">
        <v>294</v>
      </c>
      <c r="B120" s="55"/>
      <c r="C120" s="14"/>
      <c r="D120" s="15">
        <v>0</v>
      </c>
      <c r="E120" s="15"/>
      <c r="F120" s="16">
        <f t="shared" si="1"/>
        <v>1342.0000000014898</v>
      </c>
      <c r="G120" s="17" t="s">
        <v>43</v>
      </c>
      <c r="H120" s="18" t="s">
        <v>136</v>
      </c>
      <c r="I120" s="55">
        <v>125373</v>
      </c>
      <c r="J120" s="84" t="s">
        <v>251</v>
      </c>
    </row>
    <row r="121" spans="1:10" x14ac:dyDescent="0.25">
      <c r="A121" s="83" t="s">
        <v>294</v>
      </c>
      <c r="B121" s="55">
        <v>754724</v>
      </c>
      <c r="C121" s="14" t="s">
        <v>44</v>
      </c>
      <c r="D121" s="15"/>
      <c r="E121" s="15">
        <v>2000</v>
      </c>
      <c r="F121" s="16">
        <f t="shared" si="1"/>
        <v>3342.0000000014898</v>
      </c>
      <c r="G121" s="17" t="s">
        <v>29</v>
      </c>
      <c r="H121" s="18"/>
      <c r="I121" s="55"/>
      <c r="J121" s="84"/>
    </row>
    <row r="122" spans="1:10" x14ac:dyDescent="0.25">
      <c r="A122" s="83" t="s">
        <v>294</v>
      </c>
      <c r="B122" s="55">
        <v>318044</v>
      </c>
      <c r="C122" s="14" t="s">
        <v>40</v>
      </c>
      <c r="D122" s="15">
        <v>149</v>
      </c>
      <c r="E122" s="15"/>
      <c r="F122" s="16">
        <f t="shared" si="1"/>
        <v>3193.0000000014898</v>
      </c>
      <c r="G122" s="17" t="s">
        <v>43</v>
      </c>
      <c r="H122" s="18" t="s">
        <v>110</v>
      </c>
      <c r="I122" s="55">
        <v>12072</v>
      </c>
      <c r="J122" s="84" t="s">
        <v>231</v>
      </c>
    </row>
    <row r="123" spans="1:10" x14ac:dyDescent="0.25">
      <c r="A123" s="83" t="s">
        <v>294</v>
      </c>
      <c r="B123" s="55">
        <v>319096</v>
      </c>
      <c r="C123" s="14" t="s">
        <v>40</v>
      </c>
      <c r="D123" s="15">
        <v>1192.99</v>
      </c>
      <c r="E123" s="15"/>
      <c r="F123" s="16">
        <f t="shared" si="1"/>
        <v>2000.0100000014897</v>
      </c>
      <c r="G123" s="17" t="s">
        <v>48</v>
      </c>
      <c r="H123" s="18" t="s">
        <v>49</v>
      </c>
      <c r="I123" s="55">
        <v>1024</v>
      </c>
      <c r="J123" s="84" t="s">
        <v>235</v>
      </c>
    </row>
    <row r="124" spans="1:10" x14ac:dyDescent="0.25">
      <c r="A124" s="83" t="s">
        <v>294</v>
      </c>
      <c r="B124" s="55">
        <v>318701</v>
      </c>
      <c r="C124" s="14" t="s">
        <v>40</v>
      </c>
      <c r="D124" s="15">
        <v>1022.4</v>
      </c>
      <c r="E124" s="15"/>
      <c r="F124" s="16">
        <f t="shared" si="1"/>
        <v>977.61000000148977</v>
      </c>
      <c r="G124" s="17" t="s">
        <v>66</v>
      </c>
      <c r="H124" s="18" t="s">
        <v>295</v>
      </c>
      <c r="I124" s="55">
        <v>70621</v>
      </c>
      <c r="J124" s="84" t="s">
        <v>231</v>
      </c>
    </row>
    <row r="125" spans="1:10" x14ac:dyDescent="0.25">
      <c r="A125" s="83" t="s">
        <v>296</v>
      </c>
      <c r="B125" s="55">
        <v>159089</v>
      </c>
      <c r="C125" s="14" t="s">
        <v>46</v>
      </c>
      <c r="D125" s="15">
        <v>3697.63</v>
      </c>
      <c r="E125" s="15"/>
      <c r="F125" s="16">
        <f t="shared" si="1"/>
        <v>-2720.0199999985102</v>
      </c>
      <c r="G125" s="17" t="s">
        <v>53</v>
      </c>
      <c r="H125" s="18" t="s">
        <v>207</v>
      </c>
      <c r="I125" s="55">
        <v>23</v>
      </c>
      <c r="J125" s="84" t="s">
        <v>294</v>
      </c>
    </row>
    <row r="126" spans="1:10" x14ac:dyDescent="0.25">
      <c r="A126" s="83" t="s">
        <v>296</v>
      </c>
      <c r="B126" s="55">
        <v>1920</v>
      </c>
      <c r="C126" s="14" t="s">
        <v>297</v>
      </c>
      <c r="D126" s="15"/>
      <c r="E126" s="15">
        <v>1697.5</v>
      </c>
      <c r="F126" s="16">
        <f t="shared" si="1"/>
        <v>-1022.5199999985102</v>
      </c>
      <c r="G126" s="17" t="s">
        <v>21</v>
      </c>
      <c r="H126" s="18" t="s">
        <v>298</v>
      </c>
      <c r="I126" s="55"/>
      <c r="J126" s="84"/>
    </row>
    <row r="127" spans="1:10" x14ac:dyDescent="0.25">
      <c r="A127" s="83" t="s">
        <v>296</v>
      </c>
      <c r="B127" s="55">
        <v>579334</v>
      </c>
      <c r="C127" s="14" t="s">
        <v>40</v>
      </c>
      <c r="D127" s="15">
        <v>113</v>
      </c>
      <c r="E127" s="15"/>
      <c r="F127" s="16">
        <f t="shared" si="1"/>
        <v>-1135.5199999985102</v>
      </c>
      <c r="G127" s="17" t="s">
        <v>61</v>
      </c>
      <c r="H127" s="18" t="s">
        <v>62</v>
      </c>
      <c r="I127" s="55">
        <v>33780</v>
      </c>
      <c r="J127" s="84" t="s">
        <v>221</v>
      </c>
    </row>
    <row r="128" spans="1:10" x14ac:dyDescent="0.25">
      <c r="A128" s="83" t="s">
        <v>296</v>
      </c>
      <c r="B128" s="55">
        <v>578252</v>
      </c>
      <c r="C128" s="14" t="s">
        <v>40</v>
      </c>
      <c r="D128" s="15">
        <v>134.22999999999999</v>
      </c>
      <c r="E128" s="15"/>
      <c r="F128" s="16">
        <f t="shared" si="1"/>
        <v>-1269.7499999985102</v>
      </c>
      <c r="G128" s="17" t="s">
        <v>95</v>
      </c>
      <c r="H128" s="18" t="s">
        <v>299</v>
      </c>
      <c r="I128" s="55">
        <v>1108767</v>
      </c>
      <c r="J128" s="84" t="s">
        <v>300</v>
      </c>
    </row>
    <row r="129" spans="1:10" x14ac:dyDescent="0.25">
      <c r="A129" s="83" t="s">
        <v>296</v>
      </c>
      <c r="B129" s="55">
        <v>578252</v>
      </c>
      <c r="C129" s="14" t="s">
        <v>40</v>
      </c>
      <c r="D129" s="15">
        <v>35.51</v>
      </c>
      <c r="E129" s="15"/>
      <c r="F129" s="16">
        <f t="shared" si="1"/>
        <v>-1305.2599999985102</v>
      </c>
      <c r="G129" s="17" t="s">
        <v>95</v>
      </c>
      <c r="H129" s="18" t="s">
        <v>299</v>
      </c>
      <c r="I129" s="55">
        <v>1062861</v>
      </c>
      <c r="J129" s="84" t="s">
        <v>300</v>
      </c>
    </row>
    <row r="130" spans="1:10" x14ac:dyDescent="0.25">
      <c r="A130" s="83" t="s">
        <v>296</v>
      </c>
      <c r="B130" s="55">
        <v>580132</v>
      </c>
      <c r="C130" s="14" t="s">
        <v>40</v>
      </c>
      <c r="D130" s="15">
        <v>672</v>
      </c>
      <c r="E130" s="15"/>
      <c r="F130" s="16">
        <f t="shared" si="1"/>
        <v>-1977.2599999985102</v>
      </c>
      <c r="G130" s="17" t="s">
        <v>66</v>
      </c>
      <c r="H130" s="18" t="s">
        <v>301</v>
      </c>
      <c r="I130" s="55">
        <v>161781</v>
      </c>
      <c r="J130" s="84" t="s">
        <v>236</v>
      </c>
    </row>
    <row r="131" spans="1:10" x14ac:dyDescent="0.25">
      <c r="A131" s="83" t="s">
        <v>296</v>
      </c>
      <c r="B131" s="55">
        <v>580460</v>
      </c>
      <c r="C131" s="14" t="s">
        <v>40</v>
      </c>
      <c r="D131" s="15">
        <v>1037.6500000000001</v>
      </c>
      <c r="E131" s="15"/>
      <c r="F131" s="16">
        <f t="shared" si="1"/>
        <v>-3014.9099999985101</v>
      </c>
      <c r="G131" s="17" t="s">
        <v>48</v>
      </c>
      <c r="H131" s="18" t="s">
        <v>49</v>
      </c>
      <c r="I131" s="55">
        <v>4400</v>
      </c>
      <c r="J131" s="84" t="s">
        <v>236</v>
      </c>
    </row>
    <row r="132" spans="1:10" x14ac:dyDescent="0.25">
      <c r="A132" s="83" t="s">
        <v>296</v>
      </c>
      <c r="B132" s="55">
        <v>581019</v>
      </c>
      <c r="C132" s="14" t="s">
        <v>40</v>
      </c>
      <c r="D132" s="15">
        <v>296.41000000000003</v>
      </c>
      <c r="E132" s="15"/>
      <c r="F132" s="16">
        <f t="shared" si="1"/>
        <v>-3311.31999999851</v>
      </c>
      <c r="G132" s="17" t="s">
        <v>43</v>
      </c>
      <c r="H132" s="18" t="s">
        <v>242</v>
      </c>
      <c r="I132" s="55">
        <v>552550</v>
      </c>
      <c r="J132" s="84" t="s">
        <v>251</v>
      </c>
    </row>
    <row r="133" spans="1:10" x14ac:dyDescent="0.25">
      <c r="A133" s="83" t="s">
        <v>296</v>
      </c>
      <c r="B133" s="55">
        <v>578563</v>
      </c>
      <c r="C133" s="14" t="s">
        <v>40</v>
      </c>
      <c r="D133" s="15">
        <v>600</v>
      </c>
      <c r="E133" s="15"/>
      <c r="F133" s="16">
        <f t="shared" si="1"/>
        <v>-3911.31999999851</v>
      </c>
      <c r="G133" s="17" t="s">
        <v>52</v>
      </c>
      <c r="H133" s="18" t="s">
        <v>93</v>
      </c>
      <c r="I133" s="55">
        <v>6385</v>
      </c>
      <c r="J133" s="84" t="s">
        <v>273</v>
      </c>
    </row>
    <row r="134" spans="1:10" x14ac:dyDescent="0.25">
      <c r="A134" s="83" t="s">
        <v>296</v>
      </c>
      <c r="B134" s="55">
        <v>579678</v>
      </c>
      <c r="C134" s="14" t="s">
        <v>40</v>
      </c>
      <c r="D134" s="15">
        <v>1290</v>
      </c>
      <c r="E134" s="15"/>
      <c r="F134" s="16">
        <f t="shared" si="1"/>
        <v>-5201.31999999851</v>
      </c>
      <c r="G134" s="17" t="s">
        <v>47</v>
      </c>
      <c r="H134" s="18" t="s">
        <v>109</v>
      </c>
      <c r="I134" s="55">
        <v>26074</v>
      </c>
      <c r="J134" s="84" t="s">
        <v>258</v>
      </c>
    </row>
    <row r="135" spans="1:10" x14ac:dyDescent="0.25">
      <c r="A135" s="83" t="s">
        <v>296</v>
      </c>
      <c r="B135" s="55">
        <v>580724</v>
      </c>
      <c r="C135" s="14" t="s">
        <v>40</v>
      </c>
      <c r="D135" s="15">
        <v>294.04000000000002</v>
      </c>
      <c r="E135" s="15"/>
      <c r="F135" s="16">
        <f t="shared" si="1"/>
        <v>-5495.3599999985099</v>
      </c>
      <c r="G135" s="17" t="s">
        <v>43</v>
      </c>
      <c r="H135" s="18" t="s">
        <v>242</v>
      </c>
      <c r="I135" s="55">
        <v>274708</v>
      </c>
      <c r="J135" s="84" t="s">
        <v>251</v>
      </c>
    </row>
    <row r="136" spans="1:10" x14ac:dyDescent="0.25">
      <c r="A136" s="83" t="s">
        <v>296</v>
      </c>
      <c r="B136" s="55">
        <v>578857</v>
      </c>
      <c r="C136" s="14" t="s">
        <v>40</v>
      </c>
      <c r="D136" s="15">
        <v>370.5</v>
      </c>
      <c r="E136" s="15"/>
      <c r="F136" s="16">
        <f t="shared" si="1"/>
        <v>-5865.8599999985099</v>
      </c>
      <c r="G136" s="17" t="s">
        <v>43</v>
      </c>
      <c r="H136" s="18" t="s">
        <v>197</v>
      </c>
      <c r="I136" s="55">
        <v>1960036</v>
      </c>
      <c r="J136" s="84" t="s">
        <v>238</v>
      </c>
    </row>
    <row r="137" spans="1:10" x14ac:dyDescent="0.25">
      <c r="A137" s="83" t="s">
        <v>296</v>
      </c>
      <c r="B137" s="55">
        <v>159315</v>
      </c>
      <c r="C137" s="14" t="s">
        <v>46</v>
      </c>
      <c r="D137" s="15">
        <v>1687.38</v>
      </c>
      <c r="E137" s="15"/>
      <c r="F137" s="16">
        <f t="shared" si="1"/>
        <v>-7553.23999999851</v>
      </c>
      <c r="G137" s="17" t="s">
        <v>53</v>
      </c>
      <c r="H137" s="18" t="s">
        <v>250</v>
      </c>
      <c r="I137" s="55">
        <v>1097</v>
      </c>
      <c r="J137" s="84" t="s">
        <v>291</v>
      </c>
    </row>
    <row r="138" spans="1:10" x14ac:dyDescent="0.25">
      <c r="A138" s="83" t="s">
        <v>296</v>
      </c>
      <c r="B138" s="55">
        <v>159509</v>
      </c>
      <c r="C138" s="14" t="s">
        <v>46</v>
      </c>
      <c r="D138" s="15">
        <v>1800</v>
      </c>
      <c r="E138" s="15"/>
      <c r="F138" s="16">
        <f t="shared" ref="F138:F201" si="2">F137-D138+E138</f>
        <v>-9353.23999999851</v>
      </c>
      <c r="G138" s="17" t="s">
        <v>53</v>
      </c>
      <c r="H138" s="18" t="s">
        <v>139</v>
      </c>
      <c r="I138" s="55">
        <v>8</v>
      </c>
      <c r="J138" s="84" t="s">
        <v>294</v>
      </c>
    </row>
    <row r="139" spans="1:10" x14ac:dyDescent="0.25">
      <c r="A139" s="83" t="s">
        <v>296</v>
      </c>
      <c r="B139" s="55">
        <v>577217</v>
      </c>
      <c r="C139" s="14" t="s">
        <v>40</v>
      </c>
      <c r="D139" s="15">
        <v>536</v>
      </c>
      <c r="E139" s="15"/>
      <c r="F139" s="16">
        <f t="shared" si="2"/>
        <v>-9889.23999999851</v>
      </c>
      <c r="G139" s="17" t="s">
        <v>66</v>
      </c>
      <c r="H139" s="18" t="s">
        <v>232</v>
      </c>
      <c r="I139" s="55">
        <v>69779</v>
      </c>
      <c r="J139" s="84" t="s">
        <v>302</v>
      </c>
    </row>
    <row r="140" spans="1:10" x14ac:dyDescent="0.25">
      <c r="A140" s="83" t="s">
        <v>296</v>
      </c>
      <c r="B140" s="55">
        <v>576052</v>
      </c>
      <c r="C140" s="14" t="s">
        <v>40</v>
      </c>
      <c r="D140" s="15">
        <v>184.8</v>
      </c>
      <c r="E140" s="15"/>
      <c r="F140" s="16">
        <f t="shared" si="2"/>
        <v>-10074.039999998509</v>
      </c>
      <c r="G140" s="17" t="s">
        <v>58</v>
      </c>
      <c r="H140" s="18" t="s">
        <v>303</v>
      </c>
      <c r="I140" s="55">
        <v>4871</v>
      </c>
      <c r="J140" s="84" t="s">
        <v>234</v>
      </c>
    </row>
    <row r="141" spans="1:10" x14ac:dyDescent="0.25">
      <c r="A141" s="83" t="s">
        <v>296</v>
      </c>
      <c r="B141" s="55">
        <v>576875</v>
      </c>
      <c r="C141" s="14" t="s">
        <v>40</v>
      </c>
      <c r="D141" s="15">
        <v>106</v>
      </c>
      <c r="E141" s="15"/>
      <c r="F141" s="16">
        <f t="shared" si="2"/>
        <v>-10180.039999998509</v>
      </c>
      <c r="G141" s="17" t="s">
        <v>66</v>
      </c>
      <c r="H141" s="18" t="s">
        <v>70</v>
      </c>
      <c r="I141" s="55">
        <v>43559</v>
      </c>
      <c r="J141" s="84" t="s">
        <v>302</v>
      </c>
    </row>
    <row r="142" spans="1:10" x14ac:dyDescent="0.25">
      <c r="A142" s="83" t="s">
        <v>296</v>
      </c>
      <c r="B142" s="55">
        <v>371525</v>
      </c>
      <c r="C142" s="14" t="s">
        <v>44</v>
      </c>
      <c r="D142" s="15"/>
      <c r="E142" s="15">
        <v>15000</v>
      </c>
      <c r="F142" s="16">
        <f t="shared" si="2"/>
        <v>4819.9600000014907</v>
      </c>
      <c r="G142" s="17" t="s">
        <v>29</v>
      </c>
      <c r="H142" s="18"/>
      <c r="I142" s="55"/>
      <c r="J142" s="84"/>
    </row>
    <row r="143" spans="1:10" x14ac:dyDescent="0.25">
      <c r="A143" s="83" t="s">
        <v>296</v>
      </c>
      <c r="B143" s="55">
        <v>577808</v>
      </c>
      <c r="C143" s="14" t="s">
        <v>40</v>
      </c>
      <c r="D143" s="15">
        <v>299</v>
      </c>
      <c r="E143" s="15"/>
      <c r="F143" s="16">
        <f t="shared" si="2"/>
        <v>4520.9600000014907</v>
      </c>
      <c r="G143" s="17" t="s">
        <v>95</v>
      </c>
      <c r="H143" s="18" t="s">
        <v>299</v>
      </c>
      <c r="I143" s="55">
        <v>1062862</v>
      </c>
      <c r="J143" s="84" t="s">
        <v>300</v>
      </c>
    </row>
    <row r="144" spans="1:10" x14ac:dyDescent="0.25">
      <c r="A144" s="83" t="s">
        <v>304</v>
      </c>
      <c r="B144" s="55">
        <v>298308</v>
      </c>
      <c r="C144" s="14" t="s">
        <v>40</v>
      </c>
      <c r="D144" s="15">
        <v>176.3</v>
      </c>
      <c r="E144" s="15"/>
      <c r="F144" s="16">
        <f t="shared" si="2"/>
        <v>4344.6600000014905</v>
      </c>
      <c r="G144" s="17" t="s">
        <v>58</v>
      </c>
      <c r="H144" s="18" t="s">
        <v>215</v>
      </c>
      <c r="I144" s="55">
        <v>291708</v>
      </c>
      <c r="J144" s="84" t="s">
        <v>240</v>
      </c>
    </row>
    <row r="145" spans="1:10" x14ac:dyDescent="0.25">
      <c r="A145" s="83" t="s">
        <v>304</v>
      </c>
      <c r="B145" s="55">
        <v>297941</v>
      </c>
      <c r="C145" s="14" t="s">
        <v>40</v>
      </c>
      <c r="D145" s="15">
        <v>239.6</v>
      </c>
      <c r="E145" s="15"/>
      <c r="F145" s="16">
        <f t="shared" si="2"/>
        <v>4105.0600000014902</v>
      </c>
      <c r="G145" s="17" t="s">
        <v>115</v>
      </c>
      <c r="H145" s="18" t="s">
        <v>177</v>
      </c>
      <c r="I145" s="55">
        <v>7913</v>
      </c>
      <c r="J145" s="84" t="s">
        <v>236</v>
      </c>
    </row>
    <row r="146" spans="1:10" x14ac:dyDescent="0.25">
      <c r="A146" s="83" t="s">
        <v>304</v>
      </c>
      <c r="B146" s="55">
        <v>299181</v>
      </c>
      <c r="C146" s="14" t="s">
        <v>40</v>
      </c>
      <c r="D146" s="15">
        <v>695.91</v>
      </c>
      <c r="E146" s="15"/>
      <c r="F146" s="16">
        <f t="shared" si="2"/>
        <v>3409.1500000014903</v>
      </c>
      <c r="G146" s="17" t="s">
        <v>48</v>
      </c>
      <c r="H146" s="18" t="s">
        <v>49</v>
      </c>
      <c r="I146" s="55">
        <v>4416</v>
      </c>
      <c r="J146" s="84" t="s">
        <v>240</v>
      </c>
    </row>
    <row r="147" spans="1:10" x14ac:dyDescent="0.25">
      <c r="A147" s="83" t="s">
        <v>304</v>
      </c>
      <c r="B147" s="55">
        <v>429497</v>
      </c>
      <c r="C147" s="14" t="s">
        <v>44</v>
      </c>
      <c r="D147" s="15"/>
      <c r="E147" s="15">
        <v>5000</v>
      </c>
      <c r="F147" s="16">
        <f t="shared" si="2"/>
        <v>8409.1500000014894</v>
      </c>
      <c r="G147" s="17" t="s">
        <v>29</v>
      </c>
      <c r="H147" s="18"/>
      <c r="I147" s="55"/>
      <c r="J147" s="84"/>
    </row>
    <row r="148" spans="1:10" x14ac:dyDescent="0.25">
      <c r="A148" s="83" t="s">
        <v>304</v>
      </c>
      <c r="B148" s="55">
        <v>299511</v>
      </c>
      <c r="C148" s="14" t="s">
        <v>40</v>
      </c>
      <c r="D148" s="15">
        <v>434.9</v>
      </c>
      <c r="E148" s="15"/>
      <c r="F148" s="16">
        <f t="shared" si="2"/>
        <v>7974.2500000014898</v>
      </c>
      <c r="G148" s="17" t="s">
        <v>58</v>
      </c>
      <c r="H148" s="18" t="s">
        <v>215</v>
      </c>
      <c r="I148" s="55">
        <v>13125</v>
      </c>
      <c r="J148" s="84" t="s">
        <v>240</v>
      </c>
    </row>
    <row r="149" spans="1:10" x14ac:dyDescent="0.25">
      <c r="A149" s="83" t="s">
        <v>304</v>
      </c>
      <c r="B149" s="55">
        <v>171431</v>
      </c>
      <c r="C149" s="14" t="s">
        <v>63</v>
      </c>
      <c r="D149" s="15">
        <v>1629.53</v>
      </c>
      <c r="E149" s="15"/>
      <c r="F149" s="16">
        <f t="shared" si="2"/>
        <v>6344.72000000149</v>
      </c>
      <c r="G149" s="17" t="s">
        <v>53</v>
      </c>
      <c r="H149" s="18" t="s">
        <v>305</v>
      </c>
      <c r="I149" s="55">
        <v>3809</v>
      </c>
      <c r="J149" s="84" t="s">
        <v>279</v>
      </c>
    </row>
    <row r="150" spans="1:10" x14ac:dyDescent="0.25">
      <c r="A150" s="83" t="s">
        <v>304</v>
      </c>
      <c r="B150" s="55">
        <v>130782</v>
      </c>
      <c r="C150" s="14" t="s">
        <v>46</v>
      </c>
      <c r="D150" s="15">
        <v>600</v>
      </c>
      <c r="E150" s="15"/>
      <c r="F150" s="16">
        <f t="shared" si="2"/>
        <v>5744.72000000149</v>
      </c>
      <c r="G150" s="17" t="s">
        <v>53</v>
      </c>
      <c r="H150" s="18" t="s">
        <v>306</v>
      </c>
      <c r="I150" s="55">
        <v>28</v>
      </c>
      <c r="J150" s="84" t="s">
        <v>296</v>
      </c>
    </row>
    <row r="151" spans="1:10" x14ac:dyDescent="0.25">
      <c r="A151" s="83" t="s">
        <v>304</v>
      </c>
      <c r="B151" s="55">
        <v>298816</v>
      </c>
      <c r="C151" s="14" t="s">
        <v>40</v>
      </c>
      <c r="D151" s="15">
        <v>1093.58</v>
      </c>
      <c r="E151" s="15"/>
      <c r="F151" s="16">
        <f t="shared" si="2"/>
        <v>4651.1400000014901</v>
      </c>
      <c r="G151" s="17" t="s">
        <v>48</v>
      </c>
      <c r="H151" s="18" t="s">
        <v>49</v>
      </c>
      <c r="I151" s="55">
        <v>1041</v>
      </c>
      <c r="J151" s="84" t="s">
        <v>240</v>
      </c>
    </row>
    <row r="152" spans="1:10" x14ac:dyDescent="0.25">
      <c r="A152" s="83" t="s">
        <v>307</v>
      </c>
      <c r="B152" s="55">
        <v>300054</v>
      </c>
      <c r="C152" s="14" t="s">
        <v>128</v>
      </c>
      <c r="D152" s="15">
        <v>5326.27</v>
      </c>
      <c r="E152" s="15"/>
      <c r="F152" s="16">
        <f t="shared" si="2"/>
        <v>-675.12999999851036</v>
      </c>
      <c r="G152" s="17" t="s">
        <v>53</v>
      </c>
      <c r="H152" s="18" t="s">
        <v>130</v>
      </c>
      <c r="I152" s="55">
        <v>31</v>
      </c>
      <c r="J152" s="84" t="s">
        <v>262</v>
      </c>
    </row>
    <row r="153" spans="1:10" x14ac:dyDescent="0.25">
      <c r="A153" s="83" t="s">
        <v>307</v>
      </c>
      <c r="B153" s="55">
        <v>278907</v>
      </c>
      <c r="C153" s="14" t="s">
        <v>40</v>
      </c>
      <c r="D153" s="15">
        <v>1960</v>
      </c>
      <c r="E153" s="15"/>
      <c r="F153" s="16">
        <f t="shared" si="2"/>
        <v>-2635.1299999985104</v>
      </c>
      <c r="G153" s="17" t="s">
        <v>43</v>
      </c>
      <c r="H153" s="18" t="s">
        <v>233</v>
      </c>
      <c r="I153" s="55">
        <v>1432</v>
      </c>
      <c r="J153" s="84" t="s">
        <v>219</v>
      </c>
    </row>
    <row r="154" spans="1:10" x14ac:dyDescent="0.25">
      <c r="A154" s="83" t="s">
        <v>307</v>
      </c>
      <c r="B154" s="55">
        <v>350777</v>
      </c>
      <c r="C154" s="14" t="s">
        <v>44</v>
      </c>
      <c r="D154" s="15"/>
      <c r="E154" s="15">
        <v>8000</v>
      </c>
      <c r="F154" s="16">
        <f t="shared" si="2"/>
        <v>5364.8700000014896</v>
      </c>
      <c r="G154" s="17" t="s">
        <v>29</v>
      </c>
      <c r="H154" s="18"/>
      <c r="I154" s="55"/>
      <c r="J154" s="84"/>
    </row>
    <row r="155" spans="1:10" x14ac:dyDescent="0.25">
      <c r="A155" s="83" t="s">
        <v>307</v>
      </c>
      <c r="B155" s="55">
        <v>279867</v>
      </c>
      <c r="C155" s="14" t="s">
        <v>40</v>
      </c>
      <c r="D155" s="15">
        <v>18.899999999999999</v>
      </c>
      <c r="E155" s="15"/>
      <c r="F155" s="16">
        <f t="shared" si="2"/>
        <v>5345.97000000149</v>
      </c>
      <c r="G155" s="17" t="s">
        <v>100</v>
      </c>
      <c r="H155" s="18" t="s">
        <v>215</v>
      </c>
      <c r="I155" s="55">
        <v>291823</v>
      </c>
      <c r="J155" s="84" t="s">
        <v>244</v>
      </c>
    </row>
    <row r="156" spans="1:10" x14ac:dyDescent="0.25">
      <c r="A156" s="83" t="s">
        <v>307</v>
      </c>
      <c r="B156" s="55">
        <v>279454</v>
      </c>
      <c r="C156" s="14" t="s">
        <v>40</v>
      </c>
      <c r="D156" s="15">
        <v>753.11</v>
      </c>
      <c r="E156" s="15"/>
      <c r="F156" s="16">
        <f t="shared" si="2"/>
        <v>4592.8600000014903</v>
      </c>
      <c r="G156" s="17" t="s">
        <v>43</v>
      </c>
      <c r="H156" s="18" t="s">
        <v>110</v>
      </c>
      <c r="I156" s="55">
        <v>12106</v>
      </c>
      <c r="J156" s="84" t="s">
        <v>238</v>
      </c>
    </row>
    <row r="157" spans="1:10" x14ac:dyDescent="0.25">
      <c r="A157" s="83" t="s">
        <v>308</v>
      </c>
      <c r="B157" s="55">
        <v>464915</v>
      </c>
      <c r="C157" s="14" t="s">
        <v>44</v>
      </c>
      <c r="D157" s="15"/>
      <c r="E157" s="15">
        <v>75000</v>
      </c>
      <c r="F157" s="16">
        <f t="shared" si="2"/>
        <v>79592.860000001485</v>
      </c>
      <c r="G157" s="17" t="s">
        <v>29</v>
      </c>
      <c r="H157" s="18"/>
      <c r="I157" s="55"/>
      <c r="J157" s="84"/>
    </row>
    <row r="158" spans="1:10" x14ac:dyDescent="0.25">
      <c r="A158" s="83" t="s">
        <v>308</v>
      </c>
      <c r="B158" s="55">
        <v>75392</v>
      </c>
      <c r="C158" s="14" t="s">
        <v>309</v>
      </c>
      <c r="D158" s="15">
        <v>1470.07</v>
      </c>
      <c r="E158" s="15"/>
      <c r="F158" s="16">
        <f t="shared" si="2"/>
        <v>78122.790000001478</v>
      </c>
      <c r="G158" s="17" t="s">
        <v>116</v>
      </c>
      <c r="H158" s="18" t="s">
        <v>118</v>
      </c>
      <c r="I158" s="55" t="s">
        <v>310</v>
      </c>
      <c r="J158" s="84" t="s">
        <v>225</v>
      </c>
    </row>
    <row r="159" spans="1:10" x14ac:dyDescent="0.25">
      <c r="A159" s="83" t="s">
        <v>308</v>
      </c>
      <c r="B159" s="55">
        <v>75567</v>
      </c>
      <c r="C159" s="14" t="s">
        <v>309</v>
      </c>
      <c r="D159" s="15">
        <v>70</v>
      </c>
      <c r="E159" s="15"/>
      <c r="F159" s="16">
        <f t="shared" si="2"/>
        <v>78052.790000001478</v>
      </c>
      <c r="G159" s="17" t="s">
        <v>116</v>
      </c>
      <c r="H159" s="18" t="s">
        <v>117</v>
      </c>
      <c r="I159" s="55" t="s">
        <v>311</v>
      </c>
      <c r="J159" s="84" t="s">
        <v>234</v>
      </c>
    </row>
    <row r="160" spans="1:10" x14ac:dyDescent="0.25">
      <c r="A160" s="83" t="s">
        <v>308</v>
      </c>
      <c r="B160" s="55">
        <v>75710</v>
      </c>
      <c r="C160" s="14" t="s">
        <v>309</v>
      </c>
      <c r="D160" s="15">
        <v>19050.09</v>
      </c>
      <c r="E160" s="15"/>
      <c r="F160" s="16">
        <f t="shared" si="2"/>
        <v>59002.700000001481</v>
      </c>
      <c r="G160" s="17" t="s">
        <v>122</v>
      </c>
      <c r="H160" s="18" t="s">
        <v>123</v>
      </c>
      <c r="I160" s="55">
        <v>58385232</v>
      </c>
      <c r="J160" s="84" t="s">
        <v>308</v>
      </c>
    </row>
    <row r="161" spans="1:10" x14ac:dyDescent="0.25">
      <c r="A161" s="83" t="s">
        <v>308</v>
      </c>
      <c r="B161" s="55">
        <v>481006</v>
      </c>
      <c r="C161" s="14" t="s">
        <v>119</v>
      </c>
      <c r="D161" s="15">
        <v>1733.14</v>
      </c>
      <c r="E161" s="15"/>
      <c r="F161" s="16">
        <f t="shared" si="2"/>
        <v>57269.560000001482</v>
      </c>
      <c r="G161" s="17" t="s">
        <v>120</v>
      </c>
      <c r="H161" s="18" t="s">
        <v>121</v>
      </c>
      <c r="I161" s="55" t="s">
        <v>312</v>
      </c>
      <c r="J161" s="84" t="s">
        <v>304</v>
      </c>
    </row>
    <row r="162" spans="1:10" x14ac:dyDescent="0.25">
      <c r="A162" s="83" t="s">
        <v>308</v>
      </c>
      <c r="B162" s="55">
        <v>481235</v>
      </c>
      <c r="C162" s="14" t="s">
        <v>119</v>
      </c>
      <c r="D162" s="15">
        <v>1429.25</v>
      </c>
      <c r="E162" s="15"/>
      <c r="F162" s="16">
        <f t="shared" si="2"/>
        <v>55840.310000001482</v>
      </c>
      <c r="G162" s="17" t="s">
        <v>120</v>
      </c>
      <c r="H162" s="18" t="s">
        <v>121</v>
      </c>
      <c r="I162" s="55" t="s">
        <v>313</v>
      </c>
      <c r="J162" s="84" t="s">
        <v>304</v>
      </c>
    </row>
    <row r="163" spans="1:10" x14ac:dyDescent="0.25">
      <c r="A163" s="83" t="s">
        <v>308</v>
      </c>
      <c r="B163" s="55">
        <v>159239</v>
      </c>
      <c r="C163" s="14" t="s">
        <v>40</v>
      </c>
      <c r="D163" s="15">
        <v>269</v>
      </c>
      <c r="E163" s="15"/>
      <c r="F163" s="16">
        <f t="shared" si="2"/>
        <v>55571.310000001482</v>
      </c>
      <c r="G163" s="17" t="s">
        <v>43</v>
      </c>
      <c r="H163" s="18" t="s">
        <v>314</v>
      </c>
      <c r="I163" s="55">
        <v>254168</v>
      </c>
      <c r="J163" s="84" t="s">
        <v>240</v>
      </c>
    </row>
    <row r="164" spans="1:10" x14ac:dyDescent="0.25">
      <c r="A164" s="83" t="s">
        <v>308</v>
      </c>
      <c r="B164" s="55">
        <v>481122</v>
      </c>
      <c r="C164" s="14" t="s">
        <v>119</v>
      </c>
      <c r="D164" s="15">
        <v>31438.12</v>
      </c>
      <c r="E164" s="15"/>
      <c r="F164" s="16">
        <f t="shared" si="2"/>
        <v>24133.190000001483</v>
      </c>
      <c r="G164" s="17" t="s">
        <v>120</v>
      </c>
      <c r="H164" s="18" t="s">
        <v>121</v>
      </c>
      <c r="I164" s="55" t="s">
        <v>315</v>
      </c>
      <c r="J164" s="84" t="s">
        <v>304</v>
      </c>
    </row>
    <row r="165" spans="1:10" x14ac:dyDescent="0.25">
      <c r="A165" s="83" t="s">
        <v>308</v>
      </c>
      <c r="B165" s="55">
        <v>480660</v>
      </c>
      <c r="C165" s="14" t="s">
        <v>119</v>
      </c>
      <c r="D165" s="15">
        <v>4813.54</v>
      </c>
      <c r="E165" s="15"/>
      <c r="F165" s="16">
        <f t="shared" si="2"/>
        <v>19319.650000001482</v>
      </c>
      <c r="G165" s="17" t="s">
        <v>126</v>
      </c>
      <c r="H165" s="18" t="s">
        <v>127</v>
      </c>
      <c r="I165" s="55" t="s">
        <v>316</v>
      </c>
      <c r="J165" s="84" t="s">
        <v>285</v>
      </c>
    </row>
    <row r="166" spans="1:10" x14ac:dyDescent="0.25">
      <c r="A166" s="83" t="s">
        <v>308</v>
      </c>
      <c r="B166" s="55">
        <v>158310</v>
      </c>
      <c r="C166" s="14" t="s">
        <v>40</v>
      </c>
      <c r="D166" s="15">
        <v>1192.99</v>
      </c>
      <c r="E166" s="15"/>
      <c r="F166" s="16">
        <f t="shared" si="2"/>
        <v>18126.660000001481</v>
      </c>
      <c r="G166" s="17" t="s">
        <v>48</v>
      </c>
      <c r="H166" s="18" t="s">
        <v>49</v>
      </c>
      <c r="I166" s="55">
        <v>4429</v>
      </c>
      <c r="J166" s="84" t="s">
        <v>221</v>
      </c>
    </row>
    <row r="167" spans="1:10" x14ac:dyDescent="0.25">
      <c r="A167" s="83" t="s">
        <v>308</v>
      </c>
      <c r="B167" s="55">
        <v>158675</v>
      </c>
      <c r="C167" s="14" t="s">
        <v>40</v>
      </c>
      <c r="D167" s="15">
        <v>108.32</v>
      </c>
      <c r="E167" s="15"/>
      <c r="F167" s="16">
        <f t="shared" si="2"/>
        <v>18018.340000001481</v>
      </c>
      <c r="G167" s="17" t="s">
        <v>43</v>
      </c>
      <c r="H167" s="18" t="s">
        <v>57</v>
      </c>
      <c r="I167" s="55">
        <v>3110770</v>
      </c>
      <c r="J167" s="84" t="s">
        <v>240</v>
      </c>
    </row>
    <row r="168" spans="1:10" x14ac:dyDescent="0.25">
      <c r="A168" s="83" t="s">
        <v>308</v>
      </c>
      <c r="B168" s="55">
        <v>480889</v>
      </c>
      <c r="C168" s="14" t="s">
        <v>119</v>
      </c>
      <c r="D168" s="15">
        <v>317.57</v>
      </c>
      <c r="E168" s="15"/>
      <c r="F168" s="16">
        <f t="shared" si="2"/>
        <v>17700.770000001481</v>
      </c>
      <c r="G168" s="17" t="s">
        <v>120</v>
      </c>
      <c r="H168" s="18" t="s">
        <v>121</v>
      </c>
      <c r="I168" s="55" t="s">
        <v>317</v>
      </c>
      <c r="J168" s="84" t="s">
        <v>304</v>
      </c>
    </row>
    <row r="169" spans="1:10" x14ac:dyDescent="0.25">
      <c r="A169" s="83" t="s">
        <v>308</v>
      </c>
      <c r="B169" s="55">
        <v>158943</v>
      </c>
      <c r="C169" s="14" t="s">
        <v>40</v>
      </c>
      <c r="D169" s="15">
        <v>250.94</v>
      </c>
      <c r="E169" s="15"/>
      <c r="F169" s="16">
        <f t="shared" si="2"/>
        <v>17449.830000001482</v>
      </c>
      <c r="G169" s="17" t="s">
        <v>115</v>
      </c>
      <c r="H169" s="18" t="s">
        <v>237</v>
      </c>
      <c r="I169" s="55">
        <v>5747030</v>
      </c>
      <c r="J169" s="84" t="s">
        <v>240</v>
      </c>
    </row>
    <row r="170" spans="1:10" x14ac:dyDescent="0.25">
      <c r="A170" s="83" t="s">
        <v>308</v>
      </c>
      <c r="B170" s="55">
        <v>159512</v>
      </c>
      <c r="C170" s="14" t="s">
        <v>40</v>
      </c>
      <c r="D170" s="15">
        <v>538.44000000000005</v>
      </c>
      <c r="E170" s="15"/>
      <c r="F170" s="16">
        <f t="shared" si="2"/>
        <v>16911.390000001484</v>
      </c>
      <c r="G170" s="17" t="s">
        <v>100</v>
      </c>
      <c r="H170" s="18" t="s">
        <v>187</v>
      </c>
      <c r="I170" s="55">
        <v>431481</v>
      </c>
      <c r="J170" s="84" t="s">
        <v>240</v>
      </c>
    </row>
    <row r="171" spans="1:10" x14ac:dyDescent="0.25">
      <c r="A171" s="83" t="s">
        <v>308</v>
      </c>
      <c r="B171" s="55">
        <v>480776</v>
      </c>
      <c r="C171" s="14" t="s">
        <v>119</v>
      </c>
      <c r="D171" s="15">
        <v>4724.46</v>
      </c>
      <c r="E171" s="15"/>
      <c r="F171" s="16">
        <f t="shared" si="2"/>
        <v>12186.930000001485</v>
      </c>
      <c r="G171" s="17" t="s">
        <v>120</v>
      </c>
      <c r="H171" s="18" t="s">
        <v>121</v>
      </c>
      <c r="I171" s="55" t="s">
        <v>318</v>
      </c>
      <c r="J171" s="84" t="s">
        <v>304</v>
      </c>
    </row>
    <row r="172" spans="1:10" x14ac:dyDescent="0.25">
      <c r="A172" s="83" t="s">
        <v>308</v>
      </c>
      <c r="B172" s="55">
        <v>484988</v>
      </c>
      <c r="C172" s="14" t="s">
        <v>119</v>
      </c>
      <c r="D172" s="15">
        <v>133.63999999999999</v>
      </c>
      <c r="E172" s="15"/>
      <c r="F172" s="16">
        <f t="shared" si="2"/>
        <v>12053.290000001485</v>
      </c>
      <c r="G172" s="17" t="s">
        <v>124</v>
      </c>
      <c r="H172" s="18" t="s">
        <v>179</v>
      </c>
      <c r="I172" s="55" t="s">
        <v>310</v>
      </c>
      <c r="J172" s="84" t="s">
        <v>225</v>
      </c>
    </row>
    <row r="173" spans="1:10" x14ac:dyDescent="0.25">
      <c r="A173" s="83" t="s">
        <v>308</v>
      </c>
      <c r="B173" s="55">
        <v>484988</v>
      </c>
      <c r="C173" s="14" t="s">
        <v>119</v>
      </c>
      <c r="D173" s="15">
        <v>1340.94</v>
      </c>
      <c r="E173" s="15"/>
      <c r="F173" s="16">
        <f t="shared" si="2"/>
        <v>10712.350000001485</v>
      </c>
      <c r="G173" s="17" t="s">
        <v>124</v>
      </c>
      <c r="H173" s="18" t="s">
        <v>125</v>
      </c>
      <c r="I173" s="55" t="s">
        <v>319</v>
      </c>
      <c r="J173" s="84" t="s">
        <v>285</v>
      </c>
    </row>
    <row r="174" spans="1:10" x14ac:dyDescent="0.25">
      <c r="A174" s="83" t="s">
        <v>320</v>
      </c>
      <c r="B174" s="55">
        <v>300058</v>
      </c>
      <c r="C174" s="14" t="s">
        <v>128</v>
      </c>
      <c r="D174" s="15">
        <v>3082.11</v>
      </c>
      <c r="E174" s="15"/>
      <c r="F174" s="16">
        <f t="shared" si="2"/>
        <v>7630.2400000014841</v>
      </c>
      <c r="G174" s="17" t="s">
        <v>53</v>
      </c>
      <c r="H174" s="18" t="s">
        <v>140</v>
      </c>
      <c r="I174" s="55">
        <v>34</v>
      </c>
      <c r="J174" s="84" t="s">
        <v>262</v>
      </c>
    </row>
    <row r="175" spans="1:10" x14ac:dyDescent="0.25">
      <c r="A175" s="83" t="s">
        <v>320</v>
      </c>
      <c r="B175" s="55">
        <v>597456</v>
      </c>
      <c r="C175" s="14" t="s">
        <v>40</v>
      </c>
      <c r="D175" s="15">
        <v>1478.4</v>
      </c>
      <c r="E175" s="15"/>
      <c r="F175" s="16">
        <f t="shared" si="2"/>
        <v>6151.8400000014844</v>
      </c>
      <c r="G175" s="17" t="s">
        <v>43</v>
      </c>
      <c r="H175" s="18" t="s">
        <v>45</v>
      </c>
      <c r="I175" s="55">
        <v>550624</v>
      </c>
      <c r="J175" s="84" t="s">
        <v>251</v>
      </c>
    </row>
    <row r="176" spans="1:10" x14ac:dyDescent="0.25">
      <c r="A176" s="83" t="s">
        <v>320</v>
      </c>
      <c r="B176" s="55">
        <v>219931</v>
      </c>
      <c r="C176" s="14" t="s">
        <v>44</v>
      </c>
      <c r="D176" s="15"/>
      <c r="E176" s="15">
        <v>320000</v>
      </c>
      <c r="F176" s="16">
        <f t="shared" si="2"/>
        <v>326151.84000000148</v>
      </c>
      <c r="G176" s="17" t="s">
        <v>29</v>
      </c>
      <c r="H176" s="18"/>
      <c r="I176" s="55"/>
      <c r="J176" s="84"/>
    </row>
    <row r="177" spans="1:10" x14ac:dyDescent="0.25">
      <c r="A177" s="83" t="s">
        <v>320</v>
      </c>
      <c r="B177" s="55">
        <v>589823</v>
      </c>
      <c r="C177" s="14" t="s">
        <v>40</v>
      </c>
      <c r="D177" s="15">
        <v>1214.4000000000001</v>
      </c>
      <c r="E177" s="15"/>
      <c r="F177" s="16">
        <f t="shared" si="2"/>
        <v>324937.44000000146</v>
      </c>
      <c r="G177" s="17" t="s">
        <v>74</v>
      </c>
      <c r="H177" s="18" t="s">
        <v>131</v>
      </c>
      <c r="I177" s="55">
        <v>2086369</v>
      </c>
      <c r="J177" s="84" t="s">
        <v>285</v>
      </c>
    </row>
    <row r="178" spans="1:10" x14ac:dyDescent="0.25">
      <c r="A178" s="83" t="s">
        <v>320</v>
      </c>
      <c r="B178" s="55">
        <v>583969</v>
      </c>
      <c r="C178" s="14" t="s">
        <v>40</v>
      </c>
      <c r="D178" s="15">
        <v>1812</v>
      </c>
      <c r="E178" s="15"/>
      <c r="F178" s="16">
        <f t="shared" si="2"/>
        <v>323125.44000000146</v>
      </c>
      <c r="G178" s="17" t="s">
        <v>43</v>
      </c>
      <c r="H178" s="18" t="s">
        <v>137</v>
      </c>
      <c r="I178" s="55">
        <v>1211664</v>
      </c>
      <c r="J178" s="84" t="s">
        <v>199</v>
      </c>
    </row>
    <row r="179" spans="1:10" x14ac:dyDescent="0.25">
      <c r="A179" s="83" t="s">
        <v>320</v>
      </c>
      <c r="B179" s="55">
        <v>591675</v>
      </c>
      <c r="C179" s="14" t="s">
        <v>40</v>
      </c>
      <c r="D179" s="15">
        <v>1708</v>
      </c>
      <c r="E179" s="15"/>
      <c r="F179" s="16">
        <f t="shared" si="2"/>
        <v>321417.44000000146</v>
      </c>
      <c r="G179" s="17" t="s">
        <v>43</v>
      </c>
      <c r="H179" s="18" t="s">
        <v>51</v>
      </c>
      <c r="I179" s="55">
        <v>99773</v>
      </c>
      <c r="J179" s="84" t="s">
        <v>201</v>
      </c>
    </row>
    <row r="180" spans="1:10" x14ac:dyDescent="0.25">
      <c r="A180" s="83" t="s">
        <v>320</v>
      </c>
      <c r="B180" s="55">
        <v>599258</v>
      </c>
      <c r="C180" s="14" t="s">
        <v>40</v>
      </c>
      <c r="D180" s="15">
        <v>296.38</v>
      </c>
      <c r="E180" s="15"/>
      <c r="F180" s="16">
        <f t="shared" si="2"/>
        <v>321121.06000000145</v>
      </c>
      <c r="G180" s="17" t="s">
        <v>43</v>
      </c>
      <c r="H180" s="18" t="s">
        <v>242</v>
      </c>
      <c r="I180" s="55">
        <v>552550</v>
      </c>
      <c r="J180" s="84" t="s">
        <v>251</v>
      </c>
    </row>
    <row r="181" spans="1:10" x14ac:dyDescent="0.25">
      <c r="A181" s="83" t="s">
        <v>320</v>
      </c>
      <c r="B181" s="55">
        <v>592176</v>
      </c>
      <c r="C181" s="14" t="s">
        <v>40</v>
      </c>
      <c r="D181" s="15">
        <v>560</v>
      </c>
      <c r="E181" s="15"/>
      <c r="F181" s="16">
        <f t="shared" si="2"/>
        <v>320561.06000000145</v>
      </c>
      <c r="G181" s="17" t="s">
        <v>100</v>
      </c>
      <c r="H181" s="18" t="s">
        <v>245</v>
      </c>
      <c r="I181" s="55">
        <v>216789</v>
      </c>
      <c r="J181" s="84" t="s">
        <v>221</v>
      </c>
    </row>
    <row r="182" spans="1:10" x14ac:dyDescent="0.25">
      <c r="A182" s="83" t="s">
        <v>320</v>
      </c>
      <c r="B182" s="55">
        <v>599804</v>
      </c>
      <c r="C182" s="14" t="s">
        <v>40</v>
      </c>
      <c r="D182" s="15">
        <v>1037.6500000000001</v>
      </c>
      <c r="E182" s="15"/>
      <c r="F182" s="16">
        <f t="shared" si="2"/>
        <v>319523.41000000143</v>
      </c>
      <c r="G182" s="17" t="s">
        <v>48</v>
      </c>
      <c r="H182" s="18" t="s">
        <v>49</v>
      </c>
      <c r="I182" s="55">
        <v>4432</v>
      </c>
      <c r="J182" s="84" t="s">
        <v>251</v>
      </c>
    </row>
    <row r="183" spans="1:10" x14ac:dyDescent="0.25">
      <c r="A183" s="83" t="s">
        <v>320</v>
      </c>
      <c r="B183" s="55">
        <v>555820</v>
      </c>
      <c r="C183" s="14" t="s">
        <v>40</v>
      </c>
      <c r="D183" s="15">
        <v>158.6</v>
      </c>
      <c r="E183" s="15"/>
      <c r="F183" s="16">
        <f t="shared" si="2"/>
        <v>319364.81000000145</v>
      </c>
      <c r="G183" s="17" t="s">
        <v>43</v>
      </c>
      <c r="H183" s="18" t="s">
        <v>80</v>
      </c>
      <c r="I183" s="55">
        <v>207599</v>
      </c>
      <c r="J183" s="84" t="s">
        <v>199</v>
      </c>
    </row>
    <row r="184" spans="1:10" x14ac:dyDescent="0.25">
      <c r="A184" s="83" t="s">
        <v>320</v>
      </c>
      <c r="B184" s="55">
        <v>585548</v>
      </c>
      <c r="C184" s="14" t="s">
        <v>40</v>
      </c>
      <c r="D184" s="15">
        <v>792.96</v>
      </c>
      <c r="E184" s="15"/>
      <c r="F184" s="16">
        <f t="shared" si="2"/>
        <v>318571.85000000143</v>
      </c>
      <c r="G184" s="17" t="s">
        <v>43</v>
      </c>
      <c r="H184" s="18" t="s">
        <v>137</v>
      </c>
      <c r="I184" s="55">
        <v>8064</v>
      </c>
      <c r="J184" s="84" t="s">
        <v>199</v>
      </c>
    </row>
    <row r="185" spans="1:10" x14ac:dyDescent="0.25">
      <c r="A185" s="83" t="s">
        <v>320</v>
      </c>
      <c r="B185" s="55">
        <v>282349</v>
      </c>
      <c r="C185" s="14" t="s">
        <v>135</v>
      </c>
      <c r="D185" s="15">
        <v>739.43</v>
      </c>
      <c r="E185" s="15"/>
      <c r="F185" s="16">
        <f t="shared" si="2"/>
        <v>317832.42000000144</v>
      </c>
      <c r="G185" s="17" t="s">
        <v>95</v>
      </c>
      <c r="H185" s="18" t="s">
        <v>198</v>
      </c>
      <c r="I185" s="55">
        <v>16622027</v>
      </c>
      <c r="J185" s="84" t="s">
        <v>262</v>
      </c>
    </row>
    <row r="186" spans="1:10" x14ac:dyDescent="0.25">
      <c r="A186" s="83" t="s">
        <v>320</v>
      </c>
      <c r="B186" s="55">
        <v>587897</v>
      </c>
      <c r="C186" s="14" t="s">
        <v>40</v>
      </c>
      <c r="D186" s="15">
        <v>565.5</v>
      </c>
      <c r="E186" s="15"/>
      <c r="F186" s="16">
        <f t="shared" si="2"/>
        <v>317266.92000000144</v>
      </c>
      <c r="G186" s="17" t="s">
        <v>58</v>
      </c>
      <c r="H186" s="18" t="s">
        <v>321</v>
      </c>
      <c r="I186" s="55">
        <v>717659</v>
      </c>
      <c r="J186" s="84" t="s">
        <v>244</v>
      </c>
    </row>
    <row r="187" spans="1:10" x14ac:dyDescent="0.25">
      <c r="A187" s="83" t="s">
        <v>320</v>
      </c>
      <c r="B187" s="55">
        <v>553335</v>
      </c>
      <c r="C187" s="14" t="s">
        <v>40</v>
      </c>
      <c r="D187" s="15">
        <v>1641.46</v>
      </c>
      <c r="E187" s="15"/>
      <c r="F187" s="16">
        <f t="shared" si="2"/>
        <v>315625.46000000142</v>
      </c>
      <c r="G187" s="17" t="s">
        <v>43</v>
      </c>
      <c r="H187" s="18" t="s">
        <v>137</v>
      </c>
      <c r="I187" s="55">
        <v>1211678</v>
      </c>
      <c r="J187" s="84" t="s">
        <v>199</v>
      </c>
    </row>
    <row r="188" spans="1:10" x14ac:dyDescent="0.25">
      <c r="A188" s="83" t="s">
        <v>320</v>
      </c>
      <c r="B188" s="55">
        <v>588593</v>
      </c>
      <c r="C188" s="14" t="s">
        <v>40</v>
      </c>
      <c r="D188" s="15">
        <v>1640</v>
      </c>
      <c r="E188" s="15"/>
      <c r="F188" s="16">
        <f t="shared" si="2"/>
        <v>313985.46000000142</v>
      </c>
      <c r="G188" s="17" t="s">
        <v>43</v>
      </c>
      <c r="H188" s="18" t="s">
        <v>79</v>
      </c>
      <c r="I188" s="55">
        <v>821444</v>
      </c>
      <c r="J188" s="84" t="s">
        <v>244</v>
      </c>
    </row>
    <row r="189" spans="1:10" x14ac:dyDescent="0.25">
      <c r="A189" s="83" t="s">
        <v>320</v>
      </c>
      <c r="B189" s="55">
        <v>369318</v>
      </c>
      <c r="C189" s="14" t="s">
        <v>14</v>
      </c>
      <c r="D189" s="15">
        <v>295488.07</v>
      </c>
      <c r="E189" s="15"/>
      <c r="F189" s="16">
        <f t="shared" si="2"/>
        <v>18497.390000001411</v>
      </c>
      <c r="G189" s="17" t="s">
        <v>28</v>
      </c>
      <c r="H189" s="18" t="s">
        <v>322</v>
      </c>
      <c r="I189" s="85">
        <v>44348</v>
      </c>
      <c r="J189" s="84" t="s">
        <v>320</v>
      </c>
    </row>
    <row r="190" spans="1:10" x14ac:dyDescent="0.25">
      <c r="A190" s="83" t="s">
        <v>320</v>
      </c>
      <c r="B190" s="55">
        <v>591110</v>
      </c>
      <c r="C190" s="14" t="s">
        <v>40</v>
      </c>
      <c r="D190" s="15">
        <v>1292.27</v>
      </c>
      <c r="E190" s="15"/>
      <c r="F190" s="16">
        <f t="shared" si="2"/>
        <v>17205.120000001411</v>
      </c>
      <c r="G190" s="17" t="s">
        <v>43</v>
      </c>
      <c r="H190" s="18" t="s">
        <v>79</v>
      </c>
      <c r="I190" s="55">
        <v>816943</v>
      </c>
      <c r="J190" s="84" t="s">
        <v>201</v>
      </c>
    </row>
    <row r="191" spans="1:10" x14ac:dyDescent="0.25">
      <c r="A191" s="83" t="s">
        <v>320</v>
      </c>
      <c r="B191" s="55">
        <v>590540</v>
      </c>
      <c r="C191" s="14" t="s">
        <v>40</v>
      </c>
      <c r="D191" s="15">
        <v>568</v>
      </c>
      <c r="E191" s="15"/>
      <c r="F191" s="16">
        <f t="shared" si="2"/>
        <v>16637.120000001411</v>
      </c>
      <c r="G191" s="17" t="s">
        <v>43</v>
      </c>
      <c r="H191" s="18" t="s">
        <v>51</v>
      </c>
      <c r="I191" s="55">
        <v>99702</v>
      </c>
      <c r="J191" s="84" t="s">
        <v>201</v>
      </c>
    </row>
    <row r="192" spans="1:10" x14ac:dyDescent="0.25">
      <c r="A192" s="83" t="s">
        <v>320</v>
      </c>
      <c r="B192" s="55">
        <v>595307</v>
      </c>
      <c r="C192" s="14" t="s">
        <v>40</v>
      </c>
      <c r="D192" s="15">
        <v>613.03</v>
      </c>
      <c r="E192" s="15"/>
      <c r="F192" s="16">
        <f t="shared" si="2"/>
        <v>16024.09000000141</v>
      </c>
      <c r="G192" s="17" t="s">
        <v>155</v>
      </c>
      <c r="H192" s="18" t="s">
        <v>323</v>
      </c>
      <c r="I192" s="55">
        <v>5251</v>
      </c>
      <c r="J192" s="84" t="s">
        <v>253</v>
      </c>
    </row>
    <row r="193" spans="1:10" x14ac:dyDescent="0.25">
      <c r="A193" s="83" t="s">
        <v>320</v>
      </c>
      <c r="B193" s="55">
        <v>598168</v>
      </c>
      <c r="C193" s="14" t="s">
        <v>40</v>
      </c>
      <c r="D193" s="15">
        <v>2390</v>
      </c>
      <c r="E193" s="15"/>
      <c r="F193" s="16">
        <f t="shared" si="2"/>
        <v>13634.09000000141</v>
      </c>
      <c r="G193" s="17" t="s">
        <v>43</v>
      </c>
      <c r="H193" s="18" t="s">
        <v>50</v>
      </c>
      <c r="I193" s="55">
        <v>703312</v>
      </c>
      <c r="J193" s="84" t="s">
        <v>251</v>
      </c>
    </row>
    <row r="194" spans="1:10" x14ac:dyDescent="0.25">
      <c r="A194" s="83" t="s">
        <v>320</v>
      </c>
      <c r="B194" s="55">
        <v>592782</v>
      </c>
      <c r="C194" s="14" t="s">
        <v>40</v>
      </c>
      <c r="D194" s="15">
        <v>775</v>
      </c>
      <c r="E194" s="15"/>
      <c r="F194" s="16">
        <f t="shared" si="2"/>
        <v>12859.09000000141</v>
      </c>
      <c r="G194" s="17" t="s">
        <v>100</v>
      </c>
      <c r="H194" s="18" t="s">
        <v>324</v>
      </c>
      <c r="I194" s="55">
        <v>232</v>
      </c>
      <c r="J194" s="84" t="s">
        <v>221</v>
      </c>
    </row>
    <row r="195" spans="1:10" x14ac:dyDescent="0.25">
      <c r="A195" s="83" t="s">
        <v>320</v>
      </c>
      <c r="B195" s="55">
        <v>593950</v>
      </c>
      <c r="C195" s="14" t="s">
        <v>40</v>
      </c>
      <c r="D195" s="15">
        <v>366.67</v>
      </c>
      <c r="E195" s="15"/>
      <c r="F195" s="16">
        <f t="shared" si="2"/>
        <v>12492.42000000141</v>
      </c>
      <c r="G195" s="17" t="s">
        <v>100</v>
      </c>
      <c r="H195" s="18" t="s">
        <v>325</v>
      </c>
      <c r="I195" s="55">
        <v>25858</v>
      </c>
      <c r="J195" s="84" t="s">
        <v>244</v>
      </c>
    </row>
    <row r="196" spans="1:10" x14ac:dyDescent="0.25">
      <c r="A196" s="83" t="s">
        <v>320</v>
      </c>
      <c r="B196" s="55">
        <v>594505</v>
      </c>
      <c r="C196" s="14" t="s">
        <v>40</v>
      </c>
      <c r="D196" s="15">
        <v>2770</v>
      </c>
      <c r="E196" s="15"/>
      <c r="F196" s="16">
        <f t="shared" si="2"/>
        <v>9722.4200000014098</v>
      </c>
      <c r="G196" s="17" t="s">
        <v>43</v>
      </c>
      <c r="H196" s="18" t="s">
        <v>326</v>
      </c>
      <c r="I196" s="55">
        <v>24904</v>
      </c>
      <c r="J196" s="84" t="s">
        <v>251</v>
      </c>
    </row>
    <row r="197" spans="1:10" x14ac:dyDescent="0.25">
      <c r="A197" s="83" t="s">
        <v>320</v>
      </c>
      <c r="B197" s="55">
        <v>554240</v>
      </c>
      <c r="C197" s="14" t="s">
        <v>40</v>
      </c>
      <c r="D197" s="15">
        <v>169.5</v>
      </c>
      <c r="E197" s="15"/>
      <c r="F197" s="16">
        <f t="shared" si="2"/>
        <v>9552.9200000014098</v>
      </c>
      <c r="G197" s="17" t="s">
        <v>100</v>
      </c>
      <c r="H197" s="18" t="s">
        <v>245</v>
      </c>
      <c r="I197" s="55">
        <v>213337</v>
      </c>
      <c r="J197" s="84" t="s">
        <v>199</v>
      </c>
    </row>
    <row r="198" spans="1:10" x14ac:dyDescent="0.25">
      <c r="A198" s="83" t="s">
        <v>320</v>
      </c>
      <c r="B198" s="55">
        <v>598682</v>
      </c>
      <c r="C198" s="14" t="s">
        <v>40</v>
      </c>
      <c r="D198" s="15">
        <v>294.02999999999997</v>
      </c>
      <c r="E198" s="15"/>
      <c r="F198" s="16">
        <f t="shared" si="2"/>
        <v>9258.8900000014091</v>
      </c>
      <c r="G198" s="17" t="s">
        <v>43</v>
      </c>
      <c r="H198" s="18" t="s">
        <v>242</v>
      </c>
      <c r="I198" s="55">
        <v>274708</v>
      </c>
      <c r="J198" s="84" t="s">
        <v>251</v>
      </c>
    </row>
    <row r="199" spans="1:10" x14ac:dyDescent="0.25">
      <c r="A199" s="83" t="s">
        <v>320</v>
      </c>
      <c r="B199" s="55">
        <v>586137</v>
      </c>
      <c r="C199" s="14" t="s">
        <v>40</v>
      </c>
      <c r="D199" s="15">
        <v>457</v>
      </c>
      <c r="E199" s="15"/>
      <c r="F199" s="16">
        <f t="shared" si="2"/>
        <v>8801.8900000014091</v>
      </c>
      <c r="G199" s="17" t="s">
        <v>43</v>
      </c>
      <c r="H199" s="18" t="s">
        <v>137</v>
      </c>
      <c r="I199" s="55">
        <v>8072</v>
      </c>
      <c r="J199" s="84" t="s">
        <v>199</v>
      </c>
    </row>
    <row r="200" spans="1:10" x14ac:dyDescent="0.25">
      <c r="A200" s="83" t="s">
        <v>320</v>
      </c>
      <c r="B200" s="55">
        <v>596372</v>
      </c>
      <c r="C200" s="14" t="s">
        <v>40</v>
      </c>
      <c r="D200" s="15">
        <v>304.2</v>
      </c>
      <c r="E200" s="15"/>
      <c r="F200" s="16">
        <f t="shared" si="2"/>
        <v>8497.6900000014084</v>
      </c>
      <c r="G200" s="17" t="s">
        <v>81</v>
      </c>
      <c r="H200" s="18" t="s">
        <v>196</v>
      </c>
      <c r="I200" s="55">
        <v>2565901</v>
      </c>
      <c r="J200" s="84" t="s">
        <v>294</v>
      </c>
    </row>
    <row r="201" spans="1:10" x14ac:dyDescent="0.25">
      <c r="A201" s="83" t="s">
        <v>320</v>
      </c>
      <c r="B201" s="55">
        <v>593335</v>
      </c>
      <c r="C201" s="14" t="s">
        <v>40</v>
      </c>
      <c r="D201" s="15">
        <v>261.60000000000002</v>
      </c>
      <c r="E201" s="15"/>
      <c r="F201" s="16">
        <f t="shared" si="2"/>
        <v>8236.090000001408</v>
      </c>
      <c r="G201" s="17" t="s">
        <v>43</v>
      </c>
      <c r="H201" s="18" t="s">
        <v>252</v>
      </c>
      <c r="I201" s="55">
        <v>70986</v>
      </c>
      <c r="J201" s="84" t="s">
        <v>206</v>
      </c>
    </row>
    <row r="202" spans="1:10" x14ac:dyDescent="0.25">
      <c r="A202" s="83" t="s">
        <v>320</v>
      </c>
      <c r="B202" s="55">
        <v>595766</v>
      </c>
      <c r="C202" s="14" t="s">
        <v>40</v>
      </c>
      <c r="D202" s="15">
        <v>900.31</v>
      </c>
      <c r="E202" s="15"/>
      <c r="F202" s="16">
        <f t="shared" ref="F202:F265" si="3">F201-D202+E202</f>
        <v>7335.7800000014086</v>
      </c>
      <c r="G202" s="17" t="s">
        <v>43</v>
      </c>
      <c r="H202" s="18" t="s">
        <v>327</v>
      </c>
      <c r="I202" s="55">
        <v>310924</v>
      </c>
      <c r="J202" s="84" t="s">
        <v>251</v>
      </c>
    </row>
    <row r="203" spans="1:10" x14ac:dyDescent="0.25">
      <c r="A203" s="83" t="s">
        <v>320</v>
      </c>
      <c r="B203" s="55">
        <v>579421</v>
      </c>
      <c r="C203" s="14" t="s">
        <v>40</v>
      </c>
      <c r="D203" s="15">
        <v>724</v>
      </c>
      <c r="E203" s="15"/>
      <c r="F203" s="16">
        <f t="shared" si="3"/>
        <v>6611.7800000014086</v>
      </c>
      <c r="G203" s="17" t="s">
        <v>43</v>
      </c>
      <c r="H203" s="18" t="s">
        <v>80</v>
      </c>
      <c r="I203" s="55">
        <v>207553</v>
      </c>
      <c r="J203" s="84" t="s">
        <v>199</v>
      </c>
    </row>
    <row r="204" spans="1:10" x14ac:dyDescent="0.25">
      <c r="A204" s="83" t="s">
        <v>320</v>
      </c>
      <c r="B204" s="55">
        <v>222344</v>
      </c>
      <c r="C204" s="14" t="s">
        <v>210</v>
      </c>
      <c r="D204" s="15">
        <v>1806.14</v>
      </c>
      <c r="E204" s="15"/>
      <c r="F204" s="16">
        <f t="shared" si="3"/>
        <v>4805.6400000014082</v>
      </c>
      <c r="G204" s="17" t="s">
        <v>211</v>
      </c>
      <c r="H204" s="18" t="s">
        <v>212</v>
      </c>
      <c r="I204" s="55">
        <v>1790</v>
      </c>
      <c r="J204" s="84" t="s">
        <v>296</v>
      </c>
    </row>
    <row r="205" spans="1:10" x14ac:dyDescent="0.25">
      <c r="A205" s="83" t="s">
        <v>320</v>
      </c>
      <c r="B205" s="55">
        <v>596924</v>
      </c>
      <c r="C205" s="14" t="s">
        <v>40</v>
      </c>
      <c r="D205" s="15">
        <v>241.56</v>
      </c>
      <c r="E205" s="15"/>
      <c r="F205" s="16">
        <f t="shared" si="3"/>
        <v>4564.0800000014078</v>
      </c>
      <c r="G205" s="17" t="s">
        <v>43</v>
      </c>
      <c r="H205" s="18" t="s">
        <v>57</v>
      </c>
      <c r="I205" s="55">
        <v>3111411</v>
      </c>
      <c r="J205" s="84" t="s">
        <v>244</v>
      </c>
    </row>
    <row r="206" spans="1:10" x14ac:dyDescent="0.25">
      <c r="A206" s="83" t="s">
        <v>320</v>
      </c>
      <c r="B206" s="55">
        <v>554899</v>
      </c>
      <c r="C206" s="14" t="s">
        <v>40</v>
      </c>
      <c r="D206" s="15">
        <v>422.5</v>
      </c>
      <c r="E206" s="15"/>
      <c r="F206" s="16">
        <f t="shared" si="3"/>
        <v>4141.5800000014078</v>
      </c>
      <c r="G206" s="17" t="s">
        <v>100</v>
      </c>
      <c r="H206" s="18" t="s">
        <v>245</v>
      </c>
      <c r="I206" s="55">
        <v>213380</v>
      </c>
      <c r="J206" s="84" t="s">
        <v>199</v>
      </c>
    </row>
    <row r="207" spans="1:10" x14ac:dyDescent="0.25">
      <c r="A207" s="83" t="s">
        <v>320</v>
      </c>
      <c r="B207" s="55">
        <v>589115</v>
      </c>
      <c r="C207" s="14" t="s">
        <v>40</v>
      </c>
      <c r="D207" s="15">
        <v>4121.92</v>
      </c>
      <c r="E207" s="15"/>
      <c r="F207" s="16">
        <f t="shared" si="3"/>
        <v>19.660000001407752</v>
      </c>
      <c r="G207" s="17" t="s">
        <v>147</v>
      </c>
      <c r="H207" s="18" t="s">
        <v>148</v>
      </c>
      <c r="I207" s="55">
        <v>19636</v>
      </c>
      <c r="J207" s="84" t="s">
        <v>283</v>
      </c>
    </row>
    <row r="208" spans="1:10" x14ac:dyDescent="0.25">
      <c r="A208" s="83" t="s">
        <v>320</v>
      </c>
      <c r="B208" s="55">
        <v>589115</v>
      </c>
      <c r="C208" s="14" t="s">
        <v>40</v>
      </c>
      <c r="D208" s="15">
        <v>1795.2</v>
      </c>
      <c r="E208" s="15"/>
      <c r="F208" s="16">
        <f t="shared" si="3"/>
        <v>-1775.5399999985923</v>
      </c>
      <c r="G208" s="17" t="s">
        <v>147</v>
      </c>
      <c r="H208" s="18" t="s">
        <v>148</v>
      </c>
      <c r="I208" s="55">
        <v>2626557</v>
      </c>
      <c r="J208" s="84" t="s">
        <v>279</v>
      </c>
    </row>
    <row r="209" spans="1:10" x14ac:dyDescent="0.25">
      <c r="A209" s="83" t="s">
        <v>320</v>
      </c>
      <c r="B209" s="55">
        <v>221634</v>
      </c>
      <c r="C209" s="14" t="s">
        <v>63</v>
      </c>
      <c r="D209" s="15">
        <v>360.02</v>
      </c>
      <c r="E209" s="15"/>
      <c r="F209" s="16">
        <f t="shared" si="3"/>
        <v>-2135.5599999985925</v>
      </c>
      <c r="G209" s="17" t="s">
        <v>31</v>
      </c>
      <c r="H209" s="18" t="s">
        <v>64</v>
      </c>
      <c r="I209" s="55" t="s">
        <v>328</v>
      </c>
      <c r="J209" s="84" t="s">
        <v>320</v>
      </c>
    </row>
    <row r="210" spans="1:10" x14ac:dyDescent="0.25">
      <c r="A210" s="83" t="s">
        <v>329</v>
      </c>
      <c r="B210" s="55">
        <v>0</v>
      </c>
      <c r="C210" s="14" t="s">
        <v>330</v>
      </c>
      <c r="D210" s="15">
        <v>12.79</v>
      </c>
      <c r="E210" s="15"/>
      <c r="F210" s="16">
        <f t="shared" si="3"/>
        <v>-2148.3499999985925</v>
      </c>
      <c r="G210" s="17" t="s">
        <v>162</v>
      </c>
      <c r="H210" s="18"/>
      <c r="I210" s="55"/>
      <c r="J210" s="84"/>
    </row>
    <row r="211" spans="1:10" x14ac:dyDescent="0.25">
      <c r="A211" s="83" t="s">
        <v>329</v>
      </c>
      <c r="B211" s="55">
        <v>214574</v>
      </c>
      <c r="C211" s="14" t="s">
        <v>44</v>
      </c>
      <c r="D211" s="15"/>
      <c r="E211" s="15">
        <v>7000</v>
      </c>
      <c r="F211" s="16">
        <f t="shared" si="3"/>
        <v>4851.6500000014075</v>
      </c>
      <c r="G211" s="17" t="s">
        <v>29</v>
      </c>
      <c r="H211" s="18"/>
      <c r="I211" s="55"/>
      <c r="J211" s="84"/>
    </row>
    <row r="212" spans="1:10" x14ac:dyDescent="0.25">
      <c r="A212" s="83" t="s">
        <v>329</v>
      </c>
      <c r="B212" s="55">
        <v>248930</v>
      </c>
      <c r="C212" s="14" t="s">
        <v>40</v>
      </c>
      <c r="D212" s="15">
        <v>1380.4</v>
      </c>
      <c r="E212" s="15"/>
      <c r="F212" s="16">
        <f t="shared" si="3"/>
        <v>3471.2500000014074</v>
      </c>
      <c r="G212" s="17" t="s">
        <v>43</v>
      </c>
      <c r="H212" s="18" t="s">
        <v>45</v>
      </c>
      <c r="I212" s="55">
        <v>536896</v>
      </c>
      <c r="J212" s="84" t="s">
        <v>202</v>
      </c>
    </row>
    <row r="213" spans="1:10" x14ac:dyDescent="0.25">
      <c r="A213" s="83" t="s">
        <v>331</v>
      </c>
      <c r="B213" s="55">
        <v>219104</v>
      </c>
      <c r="C213" s="14" t="s">
        <v>44</v>
      </c>
      <c r="D213" s="15"/>
      <c r="E213" s="15">
        <v>8000</v>
      </c>
      <c r="F213" s="16">
        <f t="shared" si="3"/>
        <v>11471.250000001408</v>
      </c>
      <c r="G213" s="17" t="s">
        <v>29</v>
      </c>
      <c r="H213" s="18"/>
      <c r="I213" s="55"/>
      <c r="J213" s="84"/>
    </row>
    <row r="214" spans="1:10" x14ac:dyDescent="0.25">
      <c r="A214" s="83" t="s">
        <v>331</v>
      </c>
      <c r="B214" s="55">
        <v>281635</v>
      </c>
      <c r="C214" s="14" t="s">
        <v>40</v>
      </c>
      <c r="D214" s="15">
        <v>567</v>
      </c>
      <c r="E214" s="15"/>
      <c r="F214" s="16">
        <f t="shared" si="3"/>
        <v>10904.250000001408</v>
      </c>
      <c r="G214" s="17" t="s">
        <v>43</v>
      </c>
      <c r="H214" s="18" t="s">
        <v>248</v>
      </c>
      <c r="I214" s="55">
        <v>89494</v>
      </c>
      <c r="J214" s="84" t="s">
        <v>251</v>
      </c>
    </row>
    <row r="215" spans="1:10" x14ac:dyDescent="0.25">
      <c r="A215" s="83" t="s">
        <v>331</v>
      </c>
      <c r="B215" s="55">
        <v>277876</v>
      </c>
      <c r="C215" s="14" t="s">
        <v>40</v>
      </c>
      <c r="D215" s="15">
        <v>360</v>
      </c>
      <c r="E215" s="15"/>
      <c r="F215" s="16">
        <f t="shared" si="3"/>
        <v>10544.250000001408</v>
      </c>
      <c r="G215" s="17" t="s">
        <v>43</v>
      </c>
      <c r="H215" s="18" t="s">
        <v>136</v>
      </c>
      <c r="I215" s="55">
        <v>125373</v>
      </c>
      <c r="J215" s="84" t="s">
        <v>251</v>
      </c>
    </row>
    <row r="216" spans="1:10" x14ac:dyDescent="0.25">
      <c r="A216" s="83" t="s">
        <v>331</v>
      </c>
      <c r="B216" s="55">
        <v>280379</v>
      </c>
      <c r="C216" s="14" t="s">
        <v>40</v>
      </c>
      <c r="D216" s="15">
        <v>821.26</v>
      </c>
      <c r="E216" s="15"/>
      <c r="F216" s="16">
        <f t="shared" si="3"/>
        <v>9722.9900000014077</v>
      </c>
      <c r="G216" s="17" t="s">
        <v>43</v>
      </c>
      <c r="H216" s="18" t="s">
        <v>137</v>
      </c>
      <c r="I216" s="55">
        <v>1219532</v>
      </c>
      <c r="J216" s="84" t="s">
        <v>251</v>
      </c>
    </row>
    <row r="217" spans="1:10" x14ac:dyDescent="0.25">
      <c r="A217" s="83" t="s">
        <v>331</v>
      </c>
      <c r="B217" s="55">
        <v>279680</v>
      </c>
      <c r="C217" s="14" t="s">
        <v>40</v>
      </c>
      <c r="D217" s="15">
        <v>1751.2</v>
      </c>
      <c r="E217" s="15"/>
      <c r="F217" s="16">
        <f t="shared" si="3"/>
        <v>7971.7900000014079</v>
      </c>
      <c r="G217" s="17" t="s">
        <v>43</v>
      </c>
      <c r="H217" s="18" t="s">
        <v>332</v>
      </c>
      <c r="I217" s="55">
        <v>174186</v>
      </c>
      <c r="J217" s="84" t="s">
        <v>251</v>
      </c>
    </row>
    <row r="218" spans="1:10" x14ac:dyDescent="0.25">
      <c r="A218" s="83" t="s">
        <v>331</v>
      </c>
      <c r="B218" s="55">
        <v>280822</v>
      </c>
      <c r="C218" s="14" t="s">
        <v>40</v>
      </c>
      <c r="D218" s="15">
        <v>775.36</v>
      </c>
      <c r="E218" s="15"/>
      <c r="F218" s="16">
        <f t="shared" si="3"/>
        <v>7196.4300000014082</v>
      </c>
      <c r="G218" s="17" t="s">
        <v>43</v>
      </c>
      <c r="H218" s="18" t="s">
        <v>80</v>
      </c>
      <c r="I218" s="55">
        <v>214523</v>
      </c>
      <c r="J218" s="84" t="s">
        <v>251</v>
      </c>
    </row>
    <row r="219" spans="1:10" x14ac:dyDescent="0.25">
      <c r="A219" s="83" t="s">
        <v>331</v>
      </c>
      <c r="B219" s="55">
        <v>282010</v>
      </c>
      <c r="C219" s="14" t="s">
        <v>40</v>
      </c>
      <c r="D219" s="15">
        <v>294</v>
      </c>
      <c r="E219" s="15"/>
      <c r="F219" s="16">
        <f t="shared" si="3"/>
        <v>6902.4300000014082</v>
      </c>
      <c r="G219" s="17" t="s">
        <v>43</v>
      </c>
      <c r="H219" s="18" t="s">
        <v>333</v>
      </c>
      <c r="I219" s="55">
        <v>15400</v>
      </c>
      <c r="J219" s="84" t="s">
        <v>251</v>
      </c>
    </row>
    <row r="220" spans="1:10" x14ac:dyDescent="0.25">
      <c r="A220" s="83" t="s">
        <v>331</v>
      </c>
      <c r="B220" s="55">
        <v>279311</v>
      </c>
      <c r="C220" s="14" t="s">
        <v>40</v>
      </c>
      <c r="D220" s="15">
        <v>1345.39</v>
      </c>
      <c r="E220" s="15"/>
      <c r="F220" s="16">
        <f t="shared" si="3"/>
        <v>5557.0400000014079</v>
      </c>
      <c r="G220" s="17" t="s">
        <v>43</v>
      </c>
      <c r="H220" s="18" t="s">
        <v>51</v>
      </c>
      <c r="I220" s="55">
        <v>105830</v>
      </c>
      <c r="J220" s="84" t="s">
        <v>251</v>
      </c>
    </row>
    <row r="221" spans="1:10" x14ac:dyDescent="0.25">
      <c r="A221" s="83" t="s">
        <v>331</v>
      </c>
      <c r="B221" s="55">
        <v>281173</v>
      </c>
      <c r="C221" s="14" t="s">
        <v>40</v>
      </c>
      <c r="D221" s="15">
        <v>1192.99</v>
      </c>
      <c r="E221" s="15"/>
      <c r="F221" s="16">
        <f t="shared" si="3"/>
        <v>4364.0500000014081</v>
      </c>
      <c r="G221" s="17" t="s">
        <v>48</v>
      </c>
      <c r="H221" s="18" t="s">
        <v>49</v>
      </c>
      <c r="I221" s="55">
        <v>4447</v>
      </c>
      <c r="J221" s="84" t="s">
        <v>254</v>
      </c>
    </row>
    <row r="222" spans="1:10" x14ac:dyDescent="0.25">
      <c r="A222" s="83" t="s">
        <v>331</v>
      </c>
      <c r="B222" s="55">
        <v>278269</v>
      </c>
      <c r="C222" s="14" t="s">
        <v>40</v>
      </c>
      <c r="D222" s="15">
        <v>56.7</v>
      </c>
      <c r="E222" s="15"/>
      <c r="F222" s="16">
        <f t="shared" si="3"/>
        <v>4307.3500000014083</v>
      </c>
      <c r="G222" s="17" t="s">
        <v>43</v>
      </c>
      <c r="H222" s="18" t="s">
        <v>217</v>
      </c>
      <c r="I222" s="55">
        <v>132942</v>
      </c>
      <c r="J222" s="84" t="s">
        <v>251</v>
      </c>
    </row>
    <row r="223" spans="1:10" x14ac:dyDescent="0.25">
      <c r="A223" s="83" t="s">
        <v>331</v>
      </c>
      <c r="B223" s="55">
        <v>145643</v>
      </c>
      <c r="C223" s="14" t="s">
        <v>46</v>
      </c>
      <c r="D223" s="15">
        <v>258.85000000000002</v>
      </c>
      <c r="E223" s="15"/>
      <c r="F223" s="16">
        <f t="shared" si="3"/>
        <v>4048.5000000014084</v>
      </c>
      <c r="G223" s="17" t="s">
        <v>149</v>
      </c>
      <c r="H223" s="18" t="s">
        <v>151</v>
      </c>
      <c r="I223" s="85">
        <v>44501</v>
      </c>
      <c r="J223" s="84" t="s">
        <v>329</v>
      </c>
    </row>
    <row r="224" spans="1:10" x14ac:dyDescent="0.25">
      <c r="A224" s="83" t="s">
        <v>331</v>
      </c>
      <c r="B224" s="55">
        <v>145920</v>
      </c>
      <c r="C224" s="14" t="s">
        <v>46</v>
      </c>
      <c r="D224" s="15">
        <v>486</v>
      </c>
      <c r="E224" s="15"/>
      <c r="F224" s="16">
        <f t="shared" si="3"/>
        <v>3562.5000000014084</v>
      </c>
      <c r="G224" s="17" t="s">
        <v>149</v>
      </c>
      <c r="H224" s="18" t="s">
        <v>152</v>
      </c>
      <c r="I224" s="55">
        <v>73369168</v>
      </c>
      <c r="J224" s="84" t="s">
        <v>329</v>
      </c>
    </row>
    <row r="225" spans="1:10" x14ac:dyDescent="0.25">
      <c r="A225" s="83" t="s">
        <v>331</v>
      </c>
      <c r="B225" s="55">
        <v>145784</v>
      </c>
      <c r="C225" s="14" t="s">
        <v>46</v>
      </c>
      <c r="D225" s="15">
        <v>382.5</v>
      </c>
      <c r="E225" s="15"/>
      <c r="F225" s="16">
        <f t="shared" si="3"/>
        <v>3180.0000000014084</v>
      </c>
      <c r="G225" s="17" t="s">
        <v>149</v>
      </c>
      <c r="H225" s="18" t="s">
        <v>152</v>
      </c>
      <c r="I225" s="55">
        <v>73369169</v>
      </c>
      <c r="J225" s="84" t="s">
        <v>329</v>
      </c>
    </row>
    <row r="226" spans="1:10" x14ac:dyDescent="0.25">
      <c r="A226" s="83" t="s">
        <v>331</v>
      </c>
      <c r="B226" s="55">
        <v>282246</v>
      </c>
      <c r="C226" s="14" t="s">
        <v>40</v>
      </c>
      <c r="D226" s="15">
        <v>367.4</v>
      </c>
      <c r="E226" s="15"/>
      <c r="F226" s="16">
        <f t="shared" si="3"/>
        <v>2812.6000000014083</v>
      </c>
      <c r="G226" s="17" t="s">
        <v>149</v>
      </c>
      <c r="H226" s="18" t="s">
        <v>150</v>
      </c>
      <c r="I226" s="55">
        <v>6061</v>
      </c>
      <c r="J226" s="84" t="s">
        <v>329</v>
      </c>
    </row>
    <row r="227" spans="1:10" x14ac:dyDescent="0.25">
      <c r="A227" s="83" t="s">
        <v>331</v>
      </c>
      <c r="B227" s="55">
        <v>282246</v>
      </c>
      <c r="C227" s="14" t="s">
        <v>40</v>
      </c>
      <c r="D227" s="15">
        <v>258.85000000000002</v>
      </c>
      <c r="E227" s="15"/>
      <c r="F227" s="16">
        <f t="shared" si="3"/>
        <v>2553.7500000014084</v>
      </c>
      <c r="G227" s="17" t="s">
        <v>149</v>
      </c>
      <c r="H227" s="18" t="s">
        <v>150</v>
      </c>
      <c r="I227" s="55">
        <v>6062</v>
      </c>
      <c r="J227" s="84" t="s">
        <v>331</v>
      </c>
    </row>
    <row r="228" spans="1:10" x14ac:dyDescent="0.25">
      <c r="A228" s="83" t="s">
        <v>331</v>
      </c>
      <c r="B228" s="55">
        <v>280039</v>
      </c>
      <c r="C228" s="14" t="s">
        <v>40</v>
      </c>
      <c r="D228" s="15">
        <v>653.4</v>
      </c>
      <c r="E228" s="15"/>
      <c r="F228" s="16">
        <f t="shared" si="3"/>
        <v>1900.3500000014083</v>
      </c>
      <c r="G228" s="17" t="s">
        <v>43</v>
      </c>
      <c r="H228" s="18" t="s">
        <v>314</v>
      </c>
      <c r="I228" s="55">
        <v>255044</v>
      </c>
      <c r="J228" s="84" t="s">
        <v>251</v>
      </c>
    </row>
    <row r="229" spans="1:10" x14ac:dyDescent="0.25">
      <c r="A229" s="83" t="s">
        <v>334</v>
      </c>
      <c r="B229" s="55">
        <v>251324</v>
      </c>
      <c r="C229" s="14" t="s">
        <v>63</v>
      </c>
      <c r="D229" s="15">
        <v>124650.44</v>
      </c>
      <c r="E229" s="15"/>
      <c r="F229" s="16">
        <f t="shared" si="3"/>
        <v>-122750.0899999986</v>
      </c>
      <c r="G229" s="17" t="s">
        <v>145</v>
      </c>
      <c r="H229" s="18" t="s">
        <v>146</v>
      </c>
      <c r="I229" s="85">
        <v>44470</v>
      </c>
      <c r="J229" s="84" t="s">
        <v>272</v>
      </c>
    </row>
    <row r="230" spans="1:10" x14ac:dyDescent="0.25">
      <c r="A230" s="83" t="s">
        <v>334</v>
      </c>
      <c r="B230" s="55">
        <v>369318</v>
      </c>
      <c r="C230" s="14" t="s">
        <v>14</v>
      </c>
      <c r="D230" s="15">
        <v>3480.27</v>
      </c>
      <c r="E230" s="15"/>
      <c r="F230" s="16">
        <f t="shared" si="3"/>
        <v>-126230.3599999986</v>
      </c>
      <c r="G230" s="17" t="s">
        <v>223</v>
      </c>
      <c r="H230" s="17" t="s">
        <v>335</v>
      </c>
      <c r="I230" s="85">
        <v>44378</v>
      </c>
      <c r="J230" s="84" t="s">
        <v>334</v>
      </c>
    </row>
    <row r="231" spans="1:10" x14ac:dyDescent="0.25">
      <c r="A231" s="83" t="s">
        <v>334</v>
      </c>
      <c r="B231" s="55">
        <v>274953</v>
      </c>
      <c r="C231" s="14" t="s">
        <v>40</v>
      </c>
      <c r="D231" s="15">
        <v>630</v>
      </c>
      <c r="E231" s="15"/>
      <c r="F231" s="16">
        <f t="shared" si="3"/>
        <v>-126860.3599999986</v>
      </c>
      <c r="G231" s="17" t="s">
        <v>43</v>
      </c>
      <c r="H231" s="18" t="s">
        <v>79</v>
      </c>
      <c r="I231" s="55">
        <v>6940</v>
      </c>
      <c r="J231" s="84" t="s">
        <v>195</v>
      </c>
    </row>
    <row r="232" spans="1:10" x14ac:dyDescent="0.25">
      <c r="A232" s="83" t="s">
        <v>334</v>
      </c>
      <c r="B232" s="55">
        <v>277584</v>
      </c>
      <c r="C232" s="14" t="s">
        <v>40</v>
      </c>
      <c r="D232" s="15">
        <v>169.1</v>
      </c>
      <c r="E232" s="15"/>
      <c r="F232" s="16">
        <f t="shared" si="3"/>
        <v>-127029.45999999861</v>
      </c>
      <c r="G232" s="17" t="s">
        <v>100</v>
      </c>
      <c r="H232" s="18" t="s">
        <v>187</v>
      </c>
      <c r="I232" s="55">
        <v>431728</v>
      </c>
      <c r="J232" s="84" t="s">
        <v>253</v>
      </c>
    </row>
    <row r="233" spans="1:10" x14ac:dyDescent="0.25">
      <c r="A233" s="83" t="s">
        <v>334</v>
      </c>
      <c r="B233" s="55">
        <v>276280</v>
      </c>
      <c r="C233" s="14" t="s">
        <v>40</v>
      </c>
      <c r="D233" s="15">
        <v>300</v>
      </c>
      <c r="E233" s="15"/>
      <c r="F233" s="16">
        <f t="shared" si="3"/>
        <v>-127329.45999999861</v>
      </c>
      <c r="G233" s="17" t="s">
        <v>169</v>
      </c>
      <c r="H233" s="18" t="s">
        <v>268</v>
      </c>
      <c r="I233" s="55">
        <v>266</v>
      </c>
      <c r="J233" s="84" t="s">
        <v>251</v>
      </c>
    </row>
    <row r="234" spans="1:10" x14ac:dyDescent="0.25">
      <c r="A234" s="83" t="s">
        <v>334</v>
      </c>
      <c r="B234" s="55">
        <v>278226</v>
      </c>
      <c r="C234" s="14" t="s">
        <v>40</v>
      </c>
      <c r="D234" s="15">
        <v>731.61</v>
      </c>
      <c r="E234" s="15"/>
      <c r="F234" s="16">
        <f t="shared" si="3"/>
        <v>-128061.06999999861</v>
      </c>
      <c r="G234" s="17" t="s">
        <v>100</v>
      </c>
      <c r="H234" s="18" t="s">
        <v>336</v>
      </c>
      <c r="I234" s="55">
        <v>315594</v>
      </c>
      <c r="J234" s="84" t="s">
        <v>253</v>
      </c>
    </row>
    <row r="235" spans="1:10" x14ac:dyDescent="0.25">
      <c r="A235" s="83" t="s">
        <v>334</v>
      </c>
      <c r="B235" s="55">
        <v>278595</v>
      </c>
      <c r="C235" s="14" t="s">
        <v>40</v>
      </c>
      <c r="D235" s="15">
        <v>865</v>
      </c>
      <c r="E235" s="15"/>
      <c r="F235" s="16">
        <f t="shared" si="3"/>
        <v>-128926.06999999861</v>
      </c>
      <c r="G235" s="17" t="s">
        <v>43</v>
      </c>
      <c r="H235" s="18" t="s">
        <v>208</v>
      </c>
      <c r="I235" s="55">
        <v>13690</v>
      </c>
      <c r="J235" s="84" t="s">
        <v>253</v>
      </c>
    </row>
    <row r="236" spans="1:10" x14ac:dyDescent="0.25">
      <c r="A236" s="83" t="s">
        <v>334</v>
      </c>
      <c r="B236" s="55">
        <v>277929</v>
      </c>
      <c r="C236" s="14" t="s">
        <v>40</v>
      </c>
      <c r="D236" s="15">
        <v>521.4</v>
      </c>
      <c r="E236" s="15"/>
      <c r="F236" s="16">
        <f t="shared" si="3"/>
        <v>-129447.4699999986</v>
      </c>
      <c r="G236" s="17" t="s">
        <v>43</v>
      </c>
      <c r="H236" s="18" t="s">
        <v>249</v>
      </c>
      <c r="I236" s="55">
        <v>171955</v>
      </c>
      <c r="J236" s="84" t="s">
        <v>253</v>
      </c>
    </row>
    <row r="237" spans="1:10" x14ac:dyDescent="0.25">
      <c r="A237" s="83" t="s">
        <v>334</v>
      </c>
      <c r="B237" s="55">
        <v>276992</v>
      </c>
      <c r="C237" s="14" t="s">
        <v>40</v>
      </c>
      <c r="D237" s="15">
        <v>730</v>
      </c>
      <c r="E237" s="15"/>
      <c r="F237" s="16">
        <f t="shared" si="3"/>
        <v>-130177.4699999986</v>
      </c>
      <c r="G237" s="17" t="s">
        <v>58</v>
      </c>
      <c r="H237" s="18" t="s">
        <v>337</v>
      </c>
      <c r="I237" s="55">
        <v>22470</v>
      </c>
      <c r="J237" s="84" t="s">
        <v>251</v>
      </c>
    </row>
    <row r="238" spans="1:10" x14ac:dyDescent="0.25">
      <c r="A238" s="83" t="s">
        <v>334</v>
      </c>
      <c r="B238" s="55">
        <v>277262</v>
      </c>
      <c r="C238" s="14" t="s">
        <v>40</v>
      </c>
      <c r="D238" s="15">
        <v>364.25</v>
      </c>
      <c r="E238" s="15"/>
      <c r="F238" s="16">
        <f t="shared" si="3"/>
        <v>-130541.7199999986</v>
      </c>
      <c r="G238" s="17" t="s">
        <v>43</v>
      </c>
      <c r="H238" s="18" t="s">
        <v>338</v>
      </c>
      <c r="I238" s="55">
        <v>1505472</v>
      </c>
      <c r="J238" s="84" t="s">
        <v>256</v>
      </c>
    </row>
    <row r="239" spans="1:10" x14ac:dyDescent="0.25">
      <c r="A239" s="83" t="s">
        <v>334</v>
      </c>
      <c r="B239" s="55">
        <v>610779</v>
      </c>
      <c r="C239" s="14" t="s">
        <v>141</v>
      </c>
      <c r="D239" s="15">
        <v>3240.86</v>
      </c>
      <c r="E239" s="15"/>
      <c r="F239" s="16">
        <f t="shared" si="3"/>
        <v>-133782.57999999859</v>
      </c>
      <c r="G239" s="17" t="s">
        <v>142</v>
      </c>
      <c r="H239" s="18" t="s">
        <v>143</v>
      </c>
      <c r="I239" s="55">
        <v>14950716</v>
      </c>
      <c r="J239" s="84" t="s">
        <v>262</v>
      </c>
    </row>
    <row r="240" spans="1:10" x14ac:dyDescent="0.25">
      <c r="A240" s="83" t="s">
        <v>334</v>
      </c>
      <c r="B240" s="55">
        <v>275296</v>
      </c>
      <c r="C240" s="14" t="s">
        <v>40</v>
      </c>
      <c r="D240" s="15">
        <v>2639.79</v>
      </c>
      <c r="E240" s="15"/>
      <c r="F240" s="16">
        <f t="shared" si="3"/>
        <v>-136422.3699999986</v>
      </c>
      <c r="G240" s="17" t="s">
        <v>43</v>
      </c>
      <c r="H240" s="18" t="s">
        <v>79</v>
      </c>
      <c r="I240" s="55">
        <v>813186</v>
      </c>
      <c r="J240" s="84" t="s">
        <v>195</v>
      </c>
    </row>
    <row r="241" spans="1:10" x14ac:dyDescent="0.25">
      <c r="A241" s="83" t="s">
        <v>334</v>
      </c>
      <c r="B241" s="55">
        <v>275854</v>
      </c>
      <c r="C241" s="14" t="s">
        <v>40</v>
      </c>
      <c r="D241" s="15">
        <v>705.99</v>
      </c>
      <c r="E241" s="15"/>
      <c r="F241" s="16">
        <f t="shared" si="3"/>
        <v>-137128.35999999859</v>
      </c>
      <c r="G241" s="17" t="s">
        <v>43</v>
      </c>
      <c r="H241" s="18" t="s">
        <v>229</v>
      </c>
      <c r="I241" s="55">
        <v>170523</v>
      </c>
      <c r="J241" s="84" t="s">
        <v>251</v>
      </c>
    </row>
    <row r="242" spans="1:10" x14ac:dyDescent="0.25">
      <c r="A242" s="83" t="s">
        <v>334</v>
      </c>
      <c r="B242" s="55">
        <v>565280</v>
      </c>
      <c r="C242" s="14" t="s">
        <v>44</v>
      </c>
      <c r="D242" s="15"/>
      <c r="E242" s="15">
        <v>145000</v>
      </c>
      <c r="F242" s="16">
        <f t="shared" si="3"/>
        <v>7871.640000001411</v>
      </c>
      <c r="G242" s="17" t="s">
        <v>29</v>
      </c>
      <c r="H242" s="18"/>
      <c r="I242" s="55"/>
      <c r="J242" s="84"/>
    </row>
    <row r="243" spans="1:10" x14ac:dyDescent="0.25">
      <c r="A243" s="83" t="s">
        <v>334</v>
      </c>
      <c r="B243" s="55">
        <v>276592</v>
      </c>
      <c r="C243" s="14" t="s">
        <v>40</v>
      </c>
      <c r="D243" s="15">
        <v>2996.13</v>
      </c>
      <c r="E243" s="15"/>
      <c r="F243" s="16">
        <f t="shared" si="3"/>
        <v>4875.5100000014108</v>
      </c>
      <c r="G243" s="17" t="s">
        <v>43</v>
      </c>
      <c r="H243" s="18" t="s">
        <v>79</v>
      </c>
      <c r="I243" s="55">
        <v>821923</v>
      </c>
      <c r="J243" s="84" t="s">
        <v>253</v>
      </c>
    </row>
    <row r="244" spans="1:10" x14ac:dyDescent="0.25">
      <c r="A244" s="83" t="s">
        <v>339</v>
      </c>
      <c r="B244" s="55">
        <v>270180</v>
      </c>
      <c r="C244" s="14" t="s">
        <v>40</v>
      </c>
      <c r="D244" s="15">
        <v>1777.06</v>
      </c>
      <c r="E244" s="15"/>
      <c r="F244" s="16">
        <f t="shared" si="3"/>
        <v>3098.4500000014109</v>
      </c>
      <c r="G244" s="17" t="s">
        <v>48</v>
      </c>
      <c r="H244" s="18" t="s">
        <v>49</v>
      </c>
      <c r="I244" s="55">
        <v>4462</v>
      </c>
      <c r="J244" s="84" t="s">
        <v>258</v>
      </c>
    </row>
    <row r="245" spans="1:10" x14ac:dyDescent="0.25">
      <c r="A245" s="83" t="s">
        <v>339</v>
      </c>
      <c r="B245" s="55">
        <v>269875</v>
      </c>
      <c r="C245" s="14" t="s">
        <v>40</v>
      </c>
      <c r="D245" s="15">
        <v>898</v>
      </c>
      <c r="E245" s="15"/>
      <c r="F245" s="16">
        <f t="shared" si="3"/>
        <v>2200.4500000014109</v>
      </c>
      <c r="G245" s="17" t="s">
        <v>66</v>
      </c>
      <c r="H245" s="18" t="s">
        <v>243</v>
      </c>
      <c r="I245" s="55">
        <v>2565</v>
      </c>
      <c r="J245" s="84" t="s">
        <v>231</v>
      </c>
    </row>
    <row r="246" spans="1:10" x14ac:dyDescent="0.25">
      <c r="A246" s="83" t="s">
        <v>340</v>
      </c>
      <c r="B246" s="55">
        <v>257813</v>
      </c>
      <c r="C246" s="14" t="s">
        <v>44</v>
      </c>
      <c r="D246" s="15"/>
      <c r="E246" s="15">
        <v>28000</v>
      </c>
      <c r="F246" s="16">
        <f t="shared" si="3"/>
        <v>30200.450000001412</v>
      </c>
      <c r="G246" s="17" t="s">
        <v>29</v>
      </c>
      <c r="H246" s="18"/>
      <c r="I246" s="55"/>
      <c r="J246" s="84"/>
    </row>
    <row r="247" spans="1:10" x14ac:dyDescent="0.25">
      <c r="A247" s="83" t="s">
        <v>340</v>
      </c>
      <c r="B247" s="55">
        <v>494676</v>
      </c>
      <c r="C247" s="14" t="s">
        <v>40</v>
      </c>
      <c r="D247" s="15">
        <v>132.12</v>
      </c>
      <c r="E247" s="15"/>
      <c r="F247" s="16">
        <f t="shared" si="3"/>
        <v>30068.330000001413</v>
      </c>
      <c r="G247" s="17" t="s">
        <v>43</v>
      </c>
      <c r="H247" s="18" t="s">
        <v>79</v>
      </c>
      <c r="I247" s="55">
        <v>822523</v>
      </c>
      <c r="J247" s="84" t="s">
        <v>258</v>
      </c>
    </row>
    <row r="248" spans="1:10" x14ac:dyDescent="0.25">
      <c r="A248" s="83" t="s">
        <v>340</v>
      </c>
      <c r="B248" s="55">
        <v>492861</v>
      </c>
      <c r="C248" s="14" t="s">
        <v>40</v>
      </c>
      <c r="D248" s="15">
        <v>866.67</v>
      </c>
      <c r="E248" s="15"/>
      <c r="F248" s="16">
        <f t="shared" si="3"/>
        <v>29201.660000001415</v>
      </c>
      <c r="G248" s="17" t="s">
        <v>52</v>
      </c>
      <c r="H248" s="18" t="s">
        <v>257</v>
      </c>
      <c r="I248" s="55">
        <v>574</v>
      </c>
      <c r="J248" s="84" t="s">
        <v>214</v>
      </c>
    </row>
    <row r="249" spans="1:10" x14ac:dyDescent="0.25">
      <c r="A249" s="83" t="s">
        <v>340</v>
      </c>
      <c r="B249" s="55">
        <v>492861</v>
      </c>
      <c r="C249" s="14" t="s">
        <v>40</v>
      </c>
      <c r="D249" s="15">
        <v>334.93</v>
      </c>
      <c r="E249" s="15"/>
      <c r="F249" s="16">
        <f t="shared" si="3"/>
        <v>28866.730000001415</v>
      </c>
      <c r="G249" s="17" t="s">
        <v>100</v>
      </c>
      <c r="H249" s="18" t="s">
        <v>257</v>
      </c>
      <c r="I249" s="55">
        <v>458</v>
      </c>
      <c r="J249" s="84" t="s">
        <v>214</v>
      </c>
    </row>
    <row r="250" spans="1:10" x14ac:dyDescent="0.25">
      <c r="A250" s="83" t="s">
        <v>340</v>
      </c>
      <c r="B250" s="55">
        <v>488170</v>
      </c>
      <c r="C250" s="14" t="s">
        <v>40</v>
      </c>
      <c r="D250" s="15">
        <v>607.41999999999996</v>
      </c>
      <c r="E250" s="15"/>
      <c r="F250" s="16">
        <f t="shared" si="3"/>
        <v>28259.310000001416</v>
      </c>
      <c r="G250" s="17" t="s">
        <v>43</v>
      </c>
      <c r="H250" s="18" t="s">
        <v>79</v>
      </c>
      <c r="I250" s="55">
        <v>817875</v>
      </c>
      <c r="J250" s="84" t="s">
        <v>214</v>
      </c>
    </row>
    <row r="251" spans="1:10" x14ac:dyDescent="0.25">
      <c r="A251" s="83" t="s">
        <v>340</v>
      </c>
      <c r="B251" s="55">
        <v>498651</v>
      </c>
      <c r="C251" s="14" t="s">
        <v>40</v>
      </c>
      <c r="D251" s="15">
        <v>520</v>
      </c>
      <c r="E251" s="15"/>
      <c r="F251" s="16">
        <f t="shared" si="3"/>
        <v>27739.310000001416</v>
      </c>
      <c r="G251" s="17" t="s">
        <v>154</v>
      </c>
      <c r="H251" s="18" t="s">
        <v>341</v>
      </c>
      <c r="I251" s="55">
        <v>4952</v>
      </c>
      <c r="J251" s="84" t="s">
        <v>308</v>
      </c>
    </row>
    <row r="252" spans="1:10" x14ac:dyDescent="0.25">
      <c r="A252" s="83" t="s">
        <v>340</v>
      </c>
      <c r="B252" s="55">
        <v>511656</v>
      </c>
      <c r="C252" s="14" t="s">
        <v>40</v>
      </c>
      <c r="D252" s="15">
        <v>296.38</v>
      </c>
      <c r="E252" s="15"/>
      <c r="F252" s="16">
        <f t="shared" si="3"/>
        <v>27442.930000001415</v>
      </c>
      <c r="G252" s="17" t="s">
        <v>43</v>
      </c>
      <c r="H252" s="18" t="s">
        <v>242</v>
      </c>
      <c r="I252" s="55">
        <v>552550</v>
      </c>
      <c r="J252" s="84" t="s">
        <v>251</v>
      </c>
    </row>
    <row r="253" spans="1:10" x14ac:dyDescent="0.25">
      <c r="A253" s="83" t="s">
        <v>340</v>
      </c>
      <c r="B253" s="55">
        <v>515299</v>
      </c>
      <c r="C253" s="14" t="s">
        <v>40</v>
      </c>
      <c r="D253" s="15">
        <v>1500</v>
      </c>
      <c r="E253" s="15"/>
      <c r="F253" s="16">
        <f t="shared" si="3"/>
        <v>25942.930000001415</v>
      </c>
      <c r="G253" s="17" t="s">
        <v>52</v>
      </c>
      <c r="H253" s="18" t="s">
        <v>268</v>
      </c>
      <c r="I253" s="55">
        <v>2281</v>
      </c>
      <c r="J253" s="84" t="s">
        <v>267</v>
      </c>
    </row>
    <row r="254" spans="1:10" x14ac:dyDescent="0.25">
      <c r="A254" s="83" t="s">
        <v>340</v>
      </c>
      <c r="B254" s="55">
        <v>512788</v>
      </c>
      <c r="C254" s="14" t="s">
        <v>40</v>
      </c>
      <c r="D254" s="15">
        <v>6373</v>
      </c>
      <c r="E254" s="15"/>
      <c r="F254" s="16">
        <f t="shared" si="3"/>
        <v>19569.930000001415</v>
      </c>
      <c r="G254" s="17" t="s">
        <v>156</v>
      </c>
      <c r="H254" s="18" t="s">
        <v>269</v>
      </c>
      <c r="I254" s="55">
        <v>2403</v>
      </c>
      <c r="J254" s="84" t="s">
        <v>202</v>
      </c>
    </row>
    <row r="255" spans="1:10" x14ac:dyDescent="0.25">
      <c r="A255" s="83" t="s">
        <v>340</v>
      </c>
      <c r="B255" s="55">
        <v>500439</v>
      </c>
      <c r="C255" s="14" t="s">
        <v>40</v>
      </c>
      <c r="D255" s="15">
        <v>294.02999999999997</v>
      </c>
      <c r="E255" s="15"/>
      <c r="F255" s="16">
        <f t="shared" si="3"/>
        <v>19275.900000001417</v>
      </c>
      <c r="G255" s="17" t="s">
        <v>43</v>
      </c>
      <c r="H255" s="18" t="s">
        <v>242</v>
      </c>
      <c r="I255" s="55">
        <v>274708</v>
      </c>
      <c r="J255" s="84" t="s">
        <v>251</v>
      </c>
    </row>
    <row r="256" spans="1:10" x14ac:dyDescent="0.25">
      <c r="A256" s="83" t="s">
        <v>340</v>
      </c>
      <c r="B256" s="55">
        <v>131550</v>
      </c>
      <c r="C256" s="14" t="s">
        <v>46</v>
      </c>
      <c r="D256" s="15">
        <v>703.42</v>
      </c>
      <c r="E256" s="15"/>
      <c r="F256" s="16">
        <f t="shared" si="3"/>
        <v>18572.480000001418</v>
      </c>
      <c r="G256" s="17" t="s">
        <v>53</v>
      </c>
      <c r="H256" s="18" t="s">
        <v>228</v>
      </c>
      <c r="I256" s="55">
        <v>13</v>
      </c>
      <c r="J256" s="84" t="s">
        <v>339</v>
      </c>
    </row>
    <row r="257" spans="1:10" x14ac:dyDescent="0.25">
      <c r="A257" s="83" t="s">
        <v>340</v>
      </c>
      <c r="B257" s="55">
        <v>497409</v>
      </c>
      <c r="C257" s="14" t="s">
        <v>40</v>
      </c>
      <c r="D257" s="15">
        <v>480</v>
      </c>
      <c r="E257" s="15"/>
      <c r="F257" s="16">
        <f t="shared" si="3"/>
        <v>18092.480000001418</v>
      </c>
      <c r="G257" s="17" t="s">
        <v>138</v>
      </c>
      <c r="H257" s="18" t="s">
        <v>342</v>
      </c>
      <c r="I257" s="55">
        <v>42299</v>
      </c>
      <c r="J257" s="84" t="s">
        <v>258</v>
      </c>
    </row>
    <row r="258" spans="1:10" x14ac:dyDescent="0.25">
      <c r="A258" s="83" t="s">
        <v>340</v>
      </c>
      <c r="B258" s="55">
        <v>497409</v>
      </c>
      <c r="C258" s="14" t="s">
        <v>40</v>
      </c>
      <c r="D258" s="15">
        <v>135</v>
      </c>
      <c r="E258" s="15"/>
      <c r="F258" s="16">
        <f t="shared" si="3"/>
        <v>17957.480000001418</v>
      </c>
      <c r="G258" s="17" t="s">
        <v>52</v>
      </c>
      <c r="H258" s="18" t="s">
        <v>342</v>
      </c>
      <c r="I258" s="55">
        <v>14587</v>
      </c>
      <c r="J258" s="84" t="s">
        <v>258</v>
      </c>
    </row>
    <row r="259" spans="1:10" x14ac:dyDescent="0.25">
      <c r="A259" s="83" t="s">
        <v>340</v>
      </c>
      <c r="B259" s="55">
        <v>513632</v>
      </c>
      <c r="C259" s="14" t="s">
        <v>40</v>
      </c>
      <c r="D259" s="15">
        <v>402.4</v>
      </c>
      <c r="E259" s="15"/>
      <c r="F259" s="16">
        <f t="shared" si="3"/>
        <v>17555.080000001417</v>
      </c>
      <c r="G259" s="17" t="s">
        <v>43</v>
      </c>
      <c r="H259" s="18" t="s">
        <v>343</v>
      </c>
      <c r="I259" s="55">
        <v>12717</v>
      </c>
      <c r="J259" s="84" t="s">
        <v>256</v>
      </c>
    </row>
    <row r="260" spans="1:10" x14ac:dyDescent="0.25">
      <c r="A260" s="83" t="s">
        <v>340</v>
      </c>
      <c r="B260" s="55">
        <v>495719</v>
      </c>
      <c r="C260" s="14" t="s">
        <v>40</v>
      </c>
      <c r="D260" s="15">
        <v>744</v>
      </c>
      <c r="E260" s="15"/>
      <c r="F260" s="16">
        <f t="shared" si="3"/>
        <v>16811.080000001417</v>
      </c>
      <c r="G260" s="17" t="s">
        <v>43</v>
      </c>
      <c r="H260" s="18" t="s">
        <v>246</v>
      </c>
      <c r="I260" s="55">
        <v>25210</v>
      </c>
      <c r="J260" s="84" t="s">
        <v>258</v>
      </c>
    </row>
    <row r="261" spans="1:10" x14ac:dyDescent="0.25">
      <c r="A261" s="83" t="s">
        <v>340</v>
      </c>
      <c r="B261" s="55">
        <v>369318</v>
      </c>
      <c r="C261" s="14" t="s">
        <v>14</v>
      </c>
      <c r="D261" s="15">
        <v>13847.29</v>
      </c>
      <c r="E261" s="15"/>
      <c r="F261" s="16">
        <f t="shared" si="3"/>
        <v>2963.790000001416</v>
      </c>
      <c r="G261" s="17" t="s">
        <v>223</v>
      </c>
      <c r="H261" s="18" t="s">
        <v>16</v>
      </c>
      <c r="I261" s="55">
        <v>29112021</v>
      </c>
      <c r="J261" s="84" t="s">
        <v>340</v>
      </c>
    </row>
    <row r="262" spans="1:10" x14ac:dyDescent="0.25">
      <c r="A262" s="83" t="s">
        <v>344</v>
      </c>
      <c r="B262" s="55">
        <v>529237</v>
      </c>
      <c r="C262" s="14" t="s">
        <v>40</v>
      </c>
      <c r="D262" s="15">
        <v>1125</v>
      </c>
      <c r="E262" s="15"/>
      <c r="F262" s="16">
        <f t="shared" si="3"/>
        <v>1838.790000001416</v>
      </c>
      <c r="G262" s="17" t="s">
        <v>43</v>
      </c>
      <c r="H262" s="18" t="s">
        <v>274</v>
      </c>
      <c r="I262" s="55">
        <v>285004</v>
      </c>
      <c r="J262" s="84" t="s">
        <v>224</v>
      </c>
    </row>
    <row r="263" spans="1:10" x14ac:dyDescent="0.25">
      <c r="A263" s="83" t="s">
        <v>344</v>
      </c>
      <c r="B263" s="55">
        <v>332971</v>
      </c>
      <c r="C263" s="14" t="s">
        <v>44</v>
      </c>
      <c r="D263" s="15"/>
      <c r="E263" s="15">
        <v>17000</v>
      </c>
      <c r="F263" s="16">
        <f t="shared" si="3"/>
        <v>18838.790000001416</v>
      </c>
      <c r="G263" s="17" t="s">
        <v>29</v>
      </c>
      <c r="H263" s="18"/>
      <c r="I263" s="55"/>
      <c r="J263" s="84"/>
    </row>
    <row r="264" spans="1:10" x14ac:dyDescent="0.25">
      <c r="A264" s="83" t="s">
        <v>344</v>
      </c>
      <c r="B264" s="55">
        <v>518370</v>
      </c>
      <c r="C264" s="14" t="s">
        <v>59</v>
      </c>
      <c r="D264" s="15">
        <v>986.04</v>
      </c>
      <c r="E264" s="15"/>
      <c r="F264" s="16">
        <f t="shared" si="3"/>
        <v>17852.750000001415</v>
      </c>
      <c r="G264" s="17" t="s">
        <v>30</v>
      </c>
      <c r="H264" s="18" t="s">
        <v>60</v>
      </c>
      <c r="I264" s="85">
        <v>44470</v>
      </c>
      <c r="J264" s="84" t="s">
        <v>344</v>
      </c>
    </row>
    <row r="265" spans="1:10" x14ac:dyDescent="0.25">
      <c r="A265" s="83" t="s">
        <v>344</v>
      </c>
      <c r="B265" s="55">
        <v>369318</v>
      </c>
      <c r="C265" s="14" t="s">
        <v>14</v>
      </c>
      <c r="D265" s="15">
        <v>14914.65</v>
      </c>
      <c r="E265" s="15"/>
      <c r="F265" s="16">
        <f t="shared" si="3"/>
        <v>2938.1000000014155</v>
      </c>
      <c r="G265" s="17" t="s">
        <v>223</v>
      </c>
      <c r="H265" s="18" t="s">
        <v>16</v>
      </c>
      <c r="I265" s="55">
        <v>3693183011</v>
      </c>
      <c r="J265" s="84" t="s">
        <v>344</v>
      </c>
    </row>
    <row r="266" spans="1:10" x14ac:dyDescent="0.25">
      <c r="A266" s="13"/>
      <c r="B266" s="14"/>
      <c r="C266" s="14"/>
      <c r="D266" s="15"/>
      <c r="E266" s="15"/>
      <c r="F266" s="16"/>
      <c r="G266" s="17"/>
      <c r="H266" s="18"/>
      <c r="I266" s="55"/>
      <c r="J266" s="19"/>
    </row>
    <row r="267" spans="1:10" ht="15.75" thickBot="1" x14ac:dyDescent="0.3">
      <c r="A267" s="95" t="s">
        <v>22</v>
      </c>
      <c r="B267" s="96"/>
      <c r="C267" s="20"/>
      <c r="D267" s="21">
        <f>SUM(D10:D266)</f>
        <v>1836872.1499999985</v>
      </c>
      <c r="E267" s="21">
        <f>SUM(E10:E266)</f>
        <v>1838697.5</v>
      </c>
      <c r="F267" s="22">
        <f>F9-D267+E267</f>
        <v>2938.1000000028871</v>
      </c>
      <c r="G267" s="23"/>
      <c r="H267" s="24"/>
      <c r="I267" s="56"/>
      <c r="J267" s="26"/>
    </row>
    <row r="268" spans="1:10" x14ac:dyDescent="0.25">
      <c r="A268" s="27" t="s">
        <v>23</v>
      </c>
      <c r="B268" s="3"/>
      <c r="C268" s="3"/>
      <c r="D268" s="4"/>
      <c r="E268" s="3"/>
      <c r="F268" s="3"/>
      <c r="G268" s="3"/>
      <c r="H268" s="3"/>
      <c r="I268" s="54"/>
      <c r="J268" s="5"/>
    </row>
    <row r="269" spans="1:10" x14ac:dyDescent="0.25">
      <c r="A269" s="27"/>
      <c r="B269" s="3"/>
      <c r="C269" s="3"/>
      <c r="D269" s="4"/>
      <c r="E269" s="3"/>
      <c r="F269" s="3"/>
      <c r="G269" s="3"/>
      <c r="H269" s="3"/>
      <c r="I269" s="54"/>
      <c r="J269" s="5"/>
    </row>
    <row r="270" spans="1:10" x14ac:dyDescent="0.25">
      <c r="A270" s="27"/>
      <c r="B270" s="3"/>
      <c r="C270" s="3"/>
      <c r="D270" s="4"/>
      <c r="E270" s="3"/>
      <c r="F270" s="3"/>
      <c r="G270" s="3"/>
      <c r="H270" s="3"/>
      <c r="I270" s="54"/>
      <c r="J270" s="5"/>
    </row>
    <row r="271" spans="1:10" x14ac:dyDescent="0.25">
      <c r="D271" s="1"/>
      <c r="I271" s="53"/>
      <c r="J271" s="2"/>
    </row>
    <row r="272" spans="1:10" ht="25.5" x14ac:dyDescent="0.25">
      <c r="C272" s="92" t="s">
        <v>0</v>
      </c>
      <c r="D272" s="92"/>
      <c r="E272" s="92"/>
      <c r="F272" s="92"/>
      <c r="G272" s="92"/>
      <c r="H272" s="92"/>
      <c r="I272" s="92"/>
      <c r="J272" s="92"/>
    </row>
    <row r="273" spans="1:10" x14ac:dyDescent="0.25">
      <c r="D273" s="1"/>
      <c r="I273" s="53"/>
      <c r="J273" s="2"/>
    </row>
    <row r="274" spans="1:10" ht="18.75" x14ac:dyDescent="0.3">
      <c r="A274" s="93" t="s">
        <v>345</v>
      </c>
      <c r="B274" s="93"/>
      <c r="C274" s="93"/>
      <c r="D274" s="93"/>
      <c r="E274" s="93"/>
      <c r="F274" s="93"/>
      <c r="G274" s="93"/>
      <c r="H274" s="93"/>
      <c r="I274" s="93"/>
      <c r="J274" s="93"/>
    </row>
    <row r="275" spans="1:10" x14ac:dyDescent="0.25">
      <c r="A275" s="3"/>
      <c r="B275" s="3"/>
      <c r="C275" s="3"/>
      <c r="D275" s="4"/>
      <c r="E275" s="3"/>
      <c r="F275" s="3"/>
      <c r="G275" s="3"/>
      <c r="H275" s="3"/>
      <c r="I275" s="54"/>
      <c r="J275" s="5"/>
    </row>
    <row r="276" spans="1:10" x14ac:dyDescent="0.25">
      <c r="A276" s="97" t="s">
        <v>24</v>
      </c>
      <c r="B276" s="98"/>
      <c r="C276" s="98"/>
      <c r="D276" s="98"/>
      <c r="E276" s="99"/>
      <c r="F276" s="3"/>
      <c r="G276" s="87" t="s">
        <v>25</v>
      </c>
      <c r="H276" s="87"/>
      <c r="I276" s="87"/>
      <c r="J276" s="5"/>
    </row>
    <row r="277" spans="1:10" x14ac:dyDescent="0.25">
      <c r="A277" s="28" t="s">
        <v>142</v>
      </c>
      <c r="B277" s="82"/>
      <c r="C277" s="82"/>
      <c r="D277" s="29"/>
      <c r="E277" s="30">
        <f t="shared" ref="E277:E332" si="4">SUMIF($G$8:$G$266,A277,$D$8:$D$266)</f>
        <v>3240.86</v>
      </c>
      <c r="F277" s="3"/>
      <c r="G277" s="81" t="s">
        <v>29</v>
      </c>
      <c r="H277" s="82"/>
      <c r="I277" s="57">
        <f>SUMIF($G$8:$G$266,G277,$E$8:$E$266)</f>
        <v>777000</v>
      </c>
      <c r="J277" s="5"/>
    </row>
    <row r="278" spans="1:10" x14ac:dyDescent="0.25">
      <c r="A278" s="28" t="s">
        <v>81</v>
      </c>
      <c r="B278" s="82"/>
      <c r="C278" s="82"/>
      <c r="D278" s="29"/>
      <c r="E278" s="30">
        <f t="shared" si="4"/>
        <v>1349.0400000000002</v>
      </c>
      <c r="F278" s="3"/>
      <c r="G278" s="81" t="s">
        <v>55</v>
      </c>
      <c r="H278" s="82"/>
      <c r="I278" s="58">
        <f>SUMIF($G$8:$G$266,G278,$E$8:$E$266)</f>
        <v>1060000</v>
      </c>
      <c r="J278" s="5"/>
    </row>
    <row r="279" spans="1:10" x14ac:dyDescent="0.25">
      <c r="A279" s="28" t="s">
        <v>153</v>
      </c>
      <c r="B279" s="82"/>
      <c r="C279" s="82"/>
      <c r="D279" s="29"/>
      <c r="E279" s="30">
        <f t="shared" si="4"/>
        <v>0</v>
      </c>
      <c r="F279" s="3"/>
      <c r="G279" s="28" t="s">
        <v>21</v>
      </c>
      <c r="H279" s="82"/>
      <c r="I279" s="58">
        <f>SUMIF($G$8:$G$266,G279,$E$8:$E$266)</f>
        <v>1697.5</v>
      </c>
      <c r="J279" s="5"/>
    </row>
    <row r="280" spans="1:10" x14ac:dyDescent="0.25">
      <c r="A280" s="28" t="s">
        <v>65</v>
      </c>
      <c r="B280" s="82"/>
      <c r="C280" s="82"/>
      <c r="D280" s="29"/>
      <c r="E280" s="30">
        <f t="shared" si="4"/>
        <v>670000</v>
      </c>
      <c r="F280" s="3"/>
      <c r="G280" s="28" t="s">
        <v>27</v>
      </c>
      <c r="H280" s="3"/>
      <c r="I280" s="58">
        <f>SUMIF($G$8:$G$266,G280,$E$8:$E$266)</f>
        <v>0</v>
      </c>
      <c r="J280" s="5"/>
    </row>
    <row r="281" spans="1:10" x14ac:dyDescent="0.25">
      <c r="A281" s="28" t="s">
        <v>145</v>
      </c>
      <c r="D281" s="29"/>
      <c r="E281" s="30">
        <f t="shared" si="4"/>
        <v>124650.44</v>
      </c>
      <c r="F281" s="3"/>
      <c r="G281" s="28"/>
      <c r="H281" s="3"/>
      <c r="I281" s="58">
        <f>SUMIF($G$8:$G$266,G281,$E$8:$E$266)</f>
        <v>0</v>
      </c>
      <c r="J281" s="5"/>
    </row>
    <row r="282" spans="1:10" x14ac:dyDescent="0.25">
      <c r="A282" s="28" t="s">
        <v>154</v>
      </c>
      <c r="B282" s="82"/>
      <c r="C282" s="82"/>
      <c r="D282" s="29"/>
      <c r="E282" s="30">
        <f t="shared" si="4"/>
        <v>520</v>
      </c>
      <c r="F282" s="3"/>
      <c r="G282" s="33" t="s">
        <v>32</v>
      </c>
      <c r="H282" s="34"/>
      <c r="I282" s="59">
        <f>SUM(I277:I281)</f>
        <v>1838697.5</v>
      </c>
      <c r="J282" s="60">
        <f>E267-I282</f>
        <v>0</v>
      </c>
    </row>
    <row r="283" spans="1:10" x14ac:dyDescent="0.25">
      <c r="A283" s="28" t="s">
        <v>149</v>
      </c>
      <c r="B283" s="82"/>
      <c r="C283" s="82"/>
      <c r="D283" s="29"/>
      <c r="E283" s="30">
        <f t="shared" si="4"/>
        <v>1753.6</v>
      </c>
      <c r="F283" s="3"/>
      <c r="G283" s="36"/>
      <c r="H283" s="37"/>
      <c r="I283" s="61"/>
      <c r="J283" s="5"/>
    </row>
    <row r="284" spans="1:10" x14ac:dyDescent="0.25">
      <c r="A284" s="28" t="s">
        <v>126</v>
      </c>
      <c r="B284" s="82"/>
      <c r="C284" s="82"/>
      <c r="D284" s="29"/>
      <c r="E284" s="30">
        <f t="shared" si="4"/>
        <v>4813.54</v>
      </c>
      <c r="F284" s="3"/>
      <c r="G284" s="39" t="s">
        <v>34</v>
      </c>
      <c r="H284" s="40"/>
      <c r="I284" s="62"/>
      <c r="J284" s="2"/>
    </row>
    <row r="285" spans="1:10" x14ac:dyDescent="0.25">
      <c r="A285" s="28" t="s">
        <v>155</v>
      </c>
      <c r="B285" s="82"/>
      <c r="C285" s="82"/>
      <c r="D285" s="29"/>
      <c r="E285" s="30">
        <f t="shared" si="4"/>
        <v>613.03</v>
      </c>
      <c r="F285" s="3"/>
      <c r="G285" s="81" t="s">
        <v>35</v>
      </c>
      <c r="H285" s="82"/>
      <c r="I285" s="58">
        <f>'[1]CEF Outubro 2021 - 901922'!I282</f>
        <v>1449594.9199999995</v>
      </c>
      <c r="J285" s="2"/>
    </row>
    <row r="286" spans="1:10" x14ac:dyDescent="0.25">
      <c r="A286" s="28" t="s">
        <v>156</v>
      </c>
      <c r="B286" s="82"/>
      <c r="C286" s="82"/>
      <c r="D286" s="29"/>
      <c r="E286" s="30">
        <f t="shared" si="4"/>
        <v>14933.5</v>
      </c>
      <c r="F286" s="3"/>
      <c r="G286" s="28" t="s">
        <v>65</v>
      </c>
      <c r="H286" s="82"/>
      <c r="I286" s="58">
        <f>SUMIF($G$8:$G$266,G286,$D$8:$D$266)</f>
        <v>670000</v>
      </c>
      <c r="J286" s="2"/>
    </row>
    <row r="287" spans="1:10" x14ac:dyDescent="0.25">
      <c r="A287" s="28" t="s">
        <v>73</v>
      </c>
      <c r="B287" s="82"/>
      <c r="C287" s="82"/>
      <c r="D287" s="29"/>
      <c r="E287" s="30">
        <f t="shared" si="4"/>
        <v>0</v>
      </c>
      <c r="F287" s="3"/>
      <c r="G287" s="88" t="s">
        <v>29</v>
      </c>
      <c r="H287" s="89"/>
      <c r="I287" s="58">
        <f>-SUMIF($G$8:$G$266,G287,$E$8:$E$266)</f>
        <v>-777000</v>
      </c>
      <c r="J287" s="2"/>
    </row>
    <row r="288" spans="1:10" x14ac:dyDescent="0.25">
      <c r="A288" s="81" t="s">
        <v>74</v>
      </c>
      <c r="B288" s="82"/>
      <c r="C288" s="82"/>
      <c r="D288" s="29"/>
      <c r="E288" s="30">
        <f t="shared" si="4"/>
        <v>1249.4000000000001</v>
      </c>
      <c r="F288" s="3"/>
      <c r="G288" s="81" t="s">
        <v>181</v>
      </c>
      <c r="H288" s="82"/>
      <c r="I288" s="58">
        <v>9330.1200000000008</v>
      </c>
      <c r="J288" s="2"/>
    </row>
    <row r="289" spans="1:10" x14ac:dyDescent="0.25">
      <c r="A289" s="28" t="s">
        <v>28</v>
      </c>
      <c r="B289" s="82"/>
      <c r="C289" s="82"/>
      <c r="D289" s="29"/>
      <c r="E289" s="30">
        <f t="shared" si="4"/>
        <v>295488.07</v>
      </c>
      <c r="F289" s="3"/>
      <c r="G289" s="42"/>
      <c r="H289" s="43"/>
      <c r="I289" s="58"/>
      <c r="J289" s="2"/>
    </row>
    <row r="290" spans="1:10" x14ac:dyDescent="0.25">
      <c r="A290" s="28" t="s">
        <v>157</v>
      </c>
      <c r="B290" s="82"/>
      <c r="C290" s="82"/>
      <c r="D290" s="29"/>
      <c r="E290" s="30">
        <f t="shared" si="4"/>
        <v>0</v>
      </c>
      <c r="F290" s="3"/>
      <c r="G290" s="44" t="s">
        <v>37</v>
      </c>
      <c r="H290" s="43"/>
      <c r="I290" s="63">
        <f>SUM(I285:I289)</f>
        <v>1351925.0399999996</v>
      </c>
      <c r="J290" s="2"/>
    </row>
    <row r="291" spans="1:10" x14ac:dyDescent="0.25">
      <c r="A291" s="28" t="s">
        <v>138</v>
      </c>
      <c r="B291" s="82"/>
      <c r="C291" s="82"/>
      <c r="D291" s="29"/>
      <c r="E291" s="30">
        <f t="shared" si="4"/>
        <v>1540</v>
      </c>
      <c r="F291" s="3"/>
      <c r="G291" s="46"/>
      <c r="I291" s="64"/>
      <c r="J291" s="5"/>
    </row>
    <row r="292" spans="1:10" x14ac:dyDescent="0.25">
      <c r="A292" s="28" t="s">
        <v>94</v>
      </c>
      <c r="B292" s="82"/>
      <c r="C292" s="82"/>
      <c r="D292" s="29"/>
      <c r="E292" s="30">
        <f t="shared" si="4"/>
        <v>0</v>
      </c>
      <c r="F292" s="3"/>
      <c r="G292" s="65" t="s">
        <v>158</v>
      </c>
      <c r="H292" s="66"/>
      <c r="I292" s="67"/>
      <c r="J292" s="5"/>
    </row>
    <row r="293" spans="1:10" x14ac:dyDescent="0.25">
      <c r="A293" s="28" t="s">
        <v>159</v>
      </c>
      <c r="B293" s="82"/>
      <c r="C293" s="82"/>
      <c r="D293" s="29"/>
      <c r="E293" s="30">
        <f t="shared" si="4"/>
        <v>0</v>
      </c>
      <c r="F293" s="3"/>
      <c r="G293" s="68" t="s">
        <v>35</v>
      </c>
      <c r="H293" s="69"/>
      <c r="I293" s="57">
        <v>0</v>
      </c>
      <c r="J293" s="5"/>
    </row>
    <row r="294" spans="1:10" x14ac:dyDescent="0.25">
      <c r="A294" s="28" t="s">
        <v>90</v>
      </c>
      <c r="B294" s="82"/>
      <c r="C294" s="82"/>
      <c r="D294" s="29"/>
      <c r="E294" s="30">
        <f t="shared" si="4"/>
        <v>46775.68</v>
      </c>
      <c r="F294" s="3"/>
      <c r="G294" s="28" t="s">
        <v>160</v>
      </c>
      <c r="H294" s="82"/>
      <c r="I294" s="58">
        <f>SUMIF($G$8:$G$266,G294,$E$8:$E$266)</f>
        <v>0</v>
      </c>
      <c r="J294" s="5"/>
    </row>
    <row r="295" spans="1:10" x14ac:dyDescent="0.25">
      <c r="A295" s="28" t="s">
        <v>223</v>
      </c>
      <c r="B295" s="82"/>
      <c r="C295" s="82"/>
      <c r="D295" s="29"/>
      <c r="E295" s="30">
        <f t="shared" si="4"/>
        <v>50317.409999999996</v>
      </c>
      <c r="F295" s="3"/>
      <c r="G295" s="81" t="s">
        <v>161</v>
      </c>
      <c r="H295" s="82"/>
      <c r="I295" s="58">
        <f>-SUMIF($G$8:$G$266,G295,$D$8:$D$266)</f>
        <v>0</v>
      </c>
      <c r="J295" s="5"/>
    </row>
    <row r="296" spans="1:10" x14ac:dyDescent="0.25">
      <c r="A296" s="28" t="s">
        <v>30</v>
      </c>
      <c r="B296" s="82"/>
      <c r="C296" s="82"/>
      <c r="D296" s="29"/>
      <c r="E296" s="30">
        <f t="shared" si="4"/>
        <v>49495.94</v>
      </c>
      <c r="F296" s="3"/>
      <c r="G296" s="81"/>
      <c r="H296" s="43"/>
      <c r="I296" s="70"/>
      <c r="J296" s="5"/>
    </row>
    <row r="297" spans="1:10" x14ac:dyDescent="0.25">
      <c r="A297" s="28" t="s">
        <v>162</v>
      </c>
      <c r="B297" s="82"/>
      <c r="C297" s="82"/>
      <c r="D297" s="29"/>
      <c r="E297" s="30">
        <f t="shared" si="4"/>
        <v>12.79</v>
      </c>
      <c r="F297" s="3"/>
      <c r="G297" s="33" t="s">
        <v>163</v>
      </c>
      <c r="H297" s="43"/>
      <c r="I297" s="59">
        <f>SUM(I293:I296)</f>
        <v>0</v>
      </c>
      <c r="J297" s="5"/>
    </row>
    <row r="298" spans="1:10" x14ac:dyDescent="0.25">
      <c r="A298" s="81" t="s">
        <v>61</v>
      </c>
      <c r="B298" s="82"/>
      <c r="C298" s="82"/>
      <c r="D298" s="29"/>
      <c r="E298" s="30">
        <f t="shared" si="4"/>
        <v>216</v>
      </c>
      <c r="F298" s="3"/>
      <c r="G298" s="46"/>
      <c r="I298" s="64"/>
      <c r="J298" s="5"/>
    </row>
    <row r="299" spans="1:10" x14ac:dyDescent="0.25">
      <c r="A299" s="28" t="s">
        <v>71</v>
      </c>
      <c r="B299" s="82"/>
      <c r="C299" s="82"/>
      <c r="D299" s="29"/>
      <c r="E299" s="30">
        <f t="shared" si="4"/>
        <v>0</v>
      </c>
      <c r="F299" s="3"/>
      <c r="G299" s="39" t="s">
        <v>164</v>
      </c>
      <c r="H299" s="40"/>
      <c r="I299" s="62"/>
      <c r="J299" s="5"/>
    </row>
    <row r="300" spans="1:10" x14ac:dyDescent="0.25">
      <c r="A300" s="28" t="s">
        <v>122</v>
      </c>
      <c r="B300" s="82"/>
      <c r="C300" s="82"/>
      <c r="D300" s="29"/>
      <c r="E300" s="30">
        <f t="shared" si="4"/>
        <v>19050.09</v>
      </c>
      <c r="F300" s="3"/>
      <c r="G300" s="81" t="s">
        <v>35</v>
      </c>
      <c r="H300" s="82"/>
      <c r="I300" s="71">
        <f>'[1]CEF Outubro 2021 - 901922'!I296</f>
        <v>890000</v>
      </c>
      <c r="J300" s="5"/>
    </row>
    <row r="301" spans="1:10" x14ac:dyDescent="0.25">
      <c r="A301" s="28" t="s">
        <v>116</v>
      </c>
      <c r="B301" s="82"/>
      <c r="C301" s="82"/>
      <c r="D301" s="29"/>
      <c r="E301" s="30">
        <f t="shared" si="4"/>
        <v>1540.07</v>
      </c>
      <c r="F301" s="3"/>
      <c r="G301" s="81" t="s">
        <v>39</v>
      </c>
      <c r="H301" s="82"/>
      <c r="I301" s="72">
        <v>800000</v>
      </c>
      <c r="J301" s="5"/>
    </row>
    <row r="302" spans="1:10" x14ac:dyDescent="0.25">
      <c r="A302" s="81" t="s">
        <v>120</v>
      </c>
      <c r="B302" s="82"/>
      <c r="C302" s="82"/>
      <c r="D302" s="29"/>
      <c r="E302" s="30">
        <f t="shared" si="4"/>
        <v>39642.54</v>
      </c>
      <c r="F302" s="3"/>
      <c r="G302" s="81" t="s">
        <v>55</v>
      </c>
      <c r="H302" s="82"/>
      <c r="I302" s="58">
        <f>-SUMIF($G$8:$G$266,G302,$E$8:$E$266)</f>
        <v>-1060000</v>
      </c>
      <c r="J302" s="5"/>
    </row>
    <row r="303" spans="1:10" x14ac:dyDescent="0.25">
      <c r="A303" s="81" t="s">
        <v>124</v>
      </c>
      <c r="B303" s="82"/>
      <c r="C303" s="82"/>
      <c r="D303" s="29"/>
      <c r="E303" s="30">
        <f t="shared" si="4"/>
        <v>1474.58</v>
      </c>
      <c r="F303" s="3"/>
      <c r="G303" s="81"/>
      <c r="H303" s="43"/>
      <c r="I303" s="70"/>
      <c r="J303" s="5"/>
    </row>
    <row r="304" spans="1:10" x14ac:dyDescent="0.25">
      <c r="A304" s="28" t="s">
        <v>129</v>
      </c>
      <c r="B304" s="82"/>
      <c r="C304" s="82"/>
      <c r="D304" s="29"/>
      <c r="E304" s="30">
        <f t="shared" si="4"/>
        <v>280</v>
      </c>
      <c r="F304" s="3"/>
      <c r="G304" s="33" t="s">
        <v>37</v>
      </c>
      <c r="H304" s="43"/>
      <c r="I304" s="63">
        <f>SUM(I300:I303)</f>
        <v>630000</v>
      </c>
      <c r="J304" s="5"/>
    </row>
    <row r="305" spans="1:10" x14ac:dyDescent="0.25">
      <c r="A305" s="28" t="s">
        <v>47</v>
      </c>
      <c r="B305" s="82"/>
      <c r="C305" s="82"/>
      <c r="D305" s="29"/>
      <c r="E305" s="30">
        <f t="shared" si="4"/>
        <v>2790</v>
      </c>
      <c r="F305" s="3"/>
      <c r="G305" s="28"/>
      <c r="H305" s="3"/>
      <c r="I305" s="73"/>
      <c r="J305" s="5"/>
    </row>
    <row r="306" spans="1:10" x14ac:dyDescent="0.25">
      <c r="A306" s="28" t="s">
        <v>165</v>
      </c>
      <c r="B306" s="82"/>
      <c r="C306" s="82"/>
      <c r="D306" s="29"/>
      <c r="E306" s="30">
        <f t="shared" si="4"/>
        <v>0</v>
      </c>
      <c r="F306" s="3"/>
      <c r="G306" s="65" t="s">
        <v>166</v>
      </c>
      <c r="H306" s="66"/>
      <c r="I306" s="74"/>
      <c r="J306" s="5"/>
    </row>
    <row r="307" spans="1:10" x14ac:dyDescent="0.25">
      <c r="A307" s="28" t="s">
        <v>52</v>
      </c>
      <c r="B307" s="82"/>
      <c r="C307" s="82"/>
      <c r="D307" s="29"/>
      <c r="E307" s="30">
        <f t="shared" si="4"/>
        <v>6701.67</v>
      </c>
      <c r="F307" s="3"/>
      <c r="G307" s="75" t="s">
        <v>167</v>
      </c>
      <c r="H307" s="76"/>
      <c r="I307" s="57">
        <f>'[1]CEF Outubro 2021 - 901922'!I305</f>
        <v>124650.44000000002</v>
      </c>
      <c r="J307" s="5"/>
    </row>
    <row r="308" spans="1:10" x14ac:dyDescent="0.25">
      <c r="A308" s="28" t="s">
        <v>168</v>
      </c>
      <c r="B308" s="82"/>
      <c r="C308" s="82"/>
      <c r="D308" s="29"/>
      <c r="E308" s="30">
        <f t="shared" si="4"/>
        <v>0</v>
      </c>
      <c r="F308" s="3"/>
      <c r="G308" s="28" t="s">
        <v>346</v>
      </c>
      <c r="I308" s="77">
        <v>121748.46</v>
      </c>
      <c r="J308" s="5"/>
    </row>
    <row r="309" spans="1:10" x14ac:dyDescent="0.25">
      <c r="A309" s="81" t="s">
        <v>115</v>
      </c>
      <c r="B309" s="82"/>
      <c r="C309" s="82"/>
      <c r="D309" s="29"/>
      <c r="E309" s="30">
        <f t="shared" si="4"/>
        <v>490.53999999999996</v>
      </c>
      <c r="F309" s="3"/>
      <c r="G309" s="28"/>
      <c r="I309" s="77"/>
      <c r="J309" s="5"/>
    </row>
    <row r="310" spans="1:10" x14ac:dyDescent="0.25">
      <c r="A310" s="81" t="s">
        <v>58</v>
      </c>
      <c r="B310" s="82"/>
      <c r="C310" s="82"/>
      <c r="D310" s="29"/>
      <c r="E310" s="30">
        <f t="shared" si="4"/>
        <v>2091.5</v>
      </c>
      <c r="F310" s="3"/>
      <c r="G310" s="28"/>
      <c r="I310" s="77"/>
      <c r="J310" s="5"/>
    </row>
    <row r="311" spans="1:10" x14ac:dyDescent="0.25">
      <c r="A311" s="81" t="s">
        <v>66</v>
      </c>
      <c r="B311" s="82"/>
      <c r="C311" s="82"/>
      <c r="D311" s="29"/>
      <c r="E311" s="30">
        <f t="shared" si="4"/>
        <v>5727.4500000000007</v>
      </c>
      <c r="F311" s="3"/>
      <c r="G311" s="28"/>
      <c r="I311" s="77"/>
      <c r="J311" s="5"/>
    </row>
    <row r="312" spans="1:10" x14ac:dyDescent="0.25">
      <c r="A312" s="28" t="s">
        <v>169</v>
      </c>
      <c r="B312" s="82"/>
      <c r="C312" s="82"/>
      <c r="D312" s="29"/>
      <c r="E312" s="30">
        <f t="shared" si="4"/>
        <v>300</v>
      </c>
      <c r="F312" s="3"/>
      <c r="G312" s="42" t="s">
        <v>145</v>
      </c>
      <c r="H312" s="78" t="s">
        <v>170</v>
      </c>
      <c r="I312" s="58">
        <f>-SUMIF($G$8:$G$445,G312,$D$8:$D$445)</f>
        <v>-124650.44</v>
      </c>
      <c r="J312" s="5"/>
    </row>
    <row r="313" spans="1:10" x14ac:dyDescent="0.25">
      <c r="A313" s="28" t="s">
        <v>100</v>
      </c>
      <c r="B313" s="82"/>
      <c r="C313" s="82"/>
      <c r="D313" s="29"/>
      <c r="E313" s="30">
        <f t="shared" si="4"/>
        <v>4731.6500000000005</v>
      </c>
      <c r="F313" s="3"/>
      <c r="G313" s="33" t="s">
        <v>163</v>
      </c>
      <c r="H313" s="34"/>
      <c r="I313" s="59">
        <f>SUM(I307:I312)</f>
        <v>121748.46000000002</v>
      </c>
      <c r="J313" s="5"/>
    </row>
    <row r="314" spans="1:10" x14ac:dyDescent="0.25">
      <c r="A314" s="28" t="s">
        <v>43</v>
      </c>
      <c r="B314" s="82"/>
      <c r="C314" s="82"/>
      <c r="D314" s="29"/>
      <c r="E314" s="30">
        <f t="shared" si="4"/>
        <v>55779.439999999988</v>
      </c>
      <c r="F314" s="3"/>
      <c r="G314" s="46"/>
      <c r="I314" s="64"/>
      <c r="J314" s="5"/>
    </row>
    <row r="315" spans="1:10" x14ac:dyDescent="0.25">
      <c r="A315" s="28" t="s">
        <v>171</v>
      </c>
      <c r="B315" s="82"/>
      <c r="C315" s="82"/>
      <c r="D315" s="29"/>
      <c r="E315" s="30">
        <f t="shared" si="4"/>
        <v>0</v>
      </c>
      <c r="F315" s="3"/>
      <c r="G315" s="39" t="s">
        <v>172</v>
      </c>
      <c r="H315" s="79"/>
      <c r="I315" s="67"/>
      <c r="J315" s="5"/>
    </row>
    <row r="316" spans="1:10" x14ac:dyDescent="0.25">
      <c r="A316" s="28" t="s">
        <v>48</v>
      </c>
      <c r="B316" s="82"/>
      <c r="C316" s="82"/>
      <c r="D316" s="29"/>
      <c r="E316" s="30">
        <f t="shared" si="4"/>
        <v>10730.68</v>
      </c>
      <c r="F316" s="3"/>
      <c r="G316" s="28" t="s">
        <v>347</v>
      </c>
      <c r="H316" s="76"/>
      <c r="I316" s="59">
        <v>172363.14</v>
      </c>
      <c r="J316" s="5"/>
    </row>
    <row r="317" spans="1:10" x14ac:dyDescent="0.25">
      <c r="A317" s="28" t="s">
        <v>31</v>
      </c>
      <c r="B317" s="82"/>
      <c r="C317" s="82"/>
      <c r="D317" s="29"/>
      <c r="E317" s="30">
        <f t="shared" si="4"/>
        <v>971.29</v>
      </c>
      <c r="F317" s="3"/>
      <c r="G317" s="33"/>
      <c r="H317" s="34"/>
      <c r="I317" s="59"/>
      <c r="J317" s="5"/>
    </row>
    <row r="318" spans="1:10" x14ac:dyDescent="0.25">
      <c r="A318" s="28" t="s">
        <v>133</v>
      </c>
      <c r="B318" s="82"/>
      <c r="C318" s="82"/>
      <c r="D318" s="29"/>
      <c r="E318" s="30">
        <f t="shared" si="4"/>
        <v>0</v>
      </c>
      <c r="F318" s="3"/>
      <c r="G318" s="37"/>
      <c r="H318" s="37"/>
      <c r="I318" s="80"/>
      <c r="J318" s="5"/>
    </row>
    <row r="319" spans="1:10" x14ac:dyDescent="0.25">
      <c r="A319" s="28" t="s">
        <v>53</v>
      </c>
      <c r="B319" s="82"/>
      <c r="C319" s="82"/>
      <c r="D319" s="29"/>
      <c r="E319" s="30">
        <f t="shared" si="4"/>
        <v>297537.9200000001</v>
      </c>
      <c r="F319" s="3"/>
      <c r="G319" s="37"/>
      <c r="H319" s="37"/>
      <c r="I319" s="80"/>
      <c r="J319" s="5"/>
    </row>
    <row r="320" spans="1:10" x14ac:dyDescent="0.25">
      <c r="A320" s="28" t="s">
        <v>147</v>
      </c>
      <c r="B320" s="82"/>
      <c r="C320" s="82"/>
      <c r="D320" s="29"/>
      <c r="E320" s="30">
        <f t="shared" si="4"/>
        <v>5917.12</v>
      </c>
      <c r="F320" s="3"/>
      <c r="G320" s="37"/>
      <c r="H320" s="37"/>
      <c r="I320" s="80"/>
      <c r="J320" s="5"/>
    </row>
    <row r="321" spans="1:10" x14ac:dyDescent="0.25">
      <c r="A321" s="28" t="s">
        <v>19</v>
      </c>
      <c r="B321" s="82"/>
      <c r="C321" s="82"/>
      <c r="D321" s="29"/>
      <c r="E321" s="30">
        <f t="shared" si="4"/>
        <v>910.55</v>
      </c>
      <c r="F321" s="3"/>
      <c r="G321" s="37"/>
      <c r="H321" s="37"/>
      <c r="I321" s="80"/>
      <c r="J321" s="5"/>
    </row>
    <row r="322" spans="1:10" x14ac:dyDescent="0.25">
      <c r="A322" s="28" t="s">
        <v>33</v>
      </c>
      <c r="B322" s="82"/>
      <c r="C322" s="82"/>
      <c r="D322" s="29"/>
      <c r="E322" s="30">
        <f t="shared" si="4"/>
        <v>3977.99</v>
      </c>
      <c r="F322" s="3"/>
      <c r="G322" s="37"/>
      <c r="H322" s="37"/>
      <c r="I322" s="80"/>
      <c r="J322" s="5"/>
    </row>
    <row r="323" spans="1:10" x14ac:dyDescent="0.25">
      <c r="A323" s="28" t="s">
        <v>173</v>
      </c>
      <c r="B323" s="82"/>
      <c r="C323" s="82"/>
      <c r="D323" s="29"/>
      <c r="E323" s="30">
        <f t="shared" si="4"/>
        <v>0</v>
      </c>
      <c r="F323" s="3"/>
      <c r="G323" s="37"/>
      <c r="H323" s="37"/>
      <c r="I323" s="80"/>
      <c r="J323" s="5"/>
    </row>
    <row r="324" spans="1:10" x14ac:dyDescent="0.25">
      <c r="A324" s="28" t="s">
        <v>211</v>
      </c>
      <c r="B324" s="82"/>
      <c r="C324" s="82"/>
      <c r="D324" s="29"/>
      <c r="E324" s="30">
        <f t="shared" si="4"/>
        <v>1806.14</v>
      </c>
      <c r="F324" s="3"/>
      <c r="G324" s="37"/>
      <c r="H324" s="37"/>
      <c r="I324" s="80"/>
      <c r="J324" s="5"/>
    </row>
    <row r="325" spans="1:10" x14ac:dyDescent="0.25">
      <c r="A325" s="28" t="s">
        <v>67</v>
      </c>
      <c r="B325" s="82"/>
      <c r="C325" s="82"/>
      <c r="D325" s="29"/>
      <c r="E325" s="30">
        <f t="shared" si="4"/>
        <v>11139.15</v>
      </c>
      <c r="F325" s="3"/>
      <c r="G325" s="37"/>
      <c r="H325" s="37"/>
      <c r="I325" s="80"/>
      <c r="J325" s="5"/>
    </row>
    <row r="326" spans="1:10" x14ac:dyDescent="0.25">
      <c r="A326" s="28" t="s">
        <v>76</v>
      </c>
      <c r="B326" s="82"/>
      <c r="C326" s="82"/>
      <c r="D326" s="29"/>
      <c r="E326" s="30">
        <f t="shared" si="4"/>
        <v>39848.71</v>
      </c>
      <c r="F326" s="3"/>
      <c r="G326" s="37"/>
      <c r="H326" s="37"/>
      <c r="I326" s="80"/>
      <c r="J326" s="5"/>
    </row>
    <row r="327" spans="1:10" x14ac:dyDescent="0.25">
      <c r="A327" s="28" t="s">
        <v>174</v>
      </c>
      <c r="B327" s="82"/>
      <c r="C327" s="82"/>
      <c r="D327" s="29"/>
      <c r="E327" s="30">
        <f t="shared" si="4"/>
        <v>0</v>
      </c>
      <c r="F327" s="3"/>
      <c r="G327" s="37"/>
      <c r="H327" s="37"/>
      <c r="I327" s="80"/>
      <c r="J327" s="5"/>
    </row>
    <row r="328" spans="1:10" x14ac:dyDescent="0.25">
      <c r="A328" s="28" t="s">
        <v>175</v>
      </c>
      <c r="B328" s="82"/>
      <c r="C328" s="82"/>
      <c r="D328" s="29"/>
      <c r="E328" s="30">
        <f t="shared" si="4"/>
        <v>0</v>
      </c>
      <c r="F328" s="3"/>
      <c r="G328" s="37"/>
      <c r="H328" s="37"/>
      <c r="I328" s="80"/>
      <c r="J328" s="5"/>
    </row>
    <row r="329" spans="1:10" x14ac:dyDescent="0.25">
      <c r="A329" s="28" t="s">
        <v>95</v>
      </c>
      <c r="B329" s="82"/>
      <c r="C329" s="82"/>
      <c r="D329" s="29"/>
      <c r="E329" s="30">
        <f t="shared" si="4"/>
        <v>1208.17</v>
      </c>
      <c r="F329" s="3"/>
      <c r="G329" s="37"/>
      <c r="H329" s="37"/>
      <c r="I329" s="80"/>
      <c r="J329" s="5"/>
    </row>
    <row r="330" spans="1:10" x14ac:dyDescent="0.25">
      <c r="A330" s="28" t="s">
        <v>176</v>
      </c>
      <c r="B330" s="82"/>
      <c r="C330" s="82"/>
      <c r="D330" s="29"/>
      <c r="E330" s="30">
        <f t="shared" si="4"/>
        <v>0</v>
      </c>
      <c r="F330" s="3"/>
      <c r="G330" s="37"/>
      <c r="H330" s="37"/>
      <c r="I330" s="80"/>
      <c r="J330" s="5"/>
    </row>
    <row r="331" spans="1:10" x14ac:dyDescent="0.25">
      <c r="A331" s="28" t="s">
        <v>69</v>
      </c>
      <c r="B331" s="82"/>
      <c r="C331" s="82"/>
      <c r="D331" s="29"/>
      <c r="E331" s="30">
        <f t="shared" si="4"/>
        <v>3230</v>
      </c>
      <c r="F331" s="3"/>
      <c r="G331" s="37"/>
      <c r="H331" s="37"/>
      <c r="I331" s="80"/>
      <c r="J331" s="5"/>
    </row>
    <row r="332" spans="1:10" x14ac:dyDescent="0.25">
      <c r="A332" s="28" t="s">
        <v>41</v>
      </c>
      <c r="B332" s="82"/>
      <c r="C332" s="82"/>
      <c r="D332" s="29"/>
      <c r="E332" s="30">
        <f t="shared" si="4"/>
        <v>52025.599999999999</v>
      </c>
      <c r="F332" s="3"/>
      <c r="G332" s="37"/>
      <c r="H332" s="37"/>
      <c r="I332" s="80"/>
      <c r="J332" s="5"/>
    </row>
    <row r="333" spans="1:10" x14ac:dyDescent="0.25">
      <c r="A333" s="28"/>
      <c r="B333" s="82"/>
      <c r="C333" s="82"/>
      <c r="D333" s="29"/>
      <c r="E333" s="30"/>
      <c r="F333" s="3"/>
      <c r="G333" s="37"/>
      <c r="H333" s="37"/>
      <c r="I333" s="80"/>
      <c r="J333" s="5"/>
    </row>
    <row r="334" spans="1:10" x14ac:dyDescent="0.25">
      <c r="A334" s="90" t="s">
        <v>32</v>
      </c>
      <c r="B334" s="91"/>
      <c r="C334" s="91"/>
      <c r="D334" s="51"/>
      <c r="E334" s="52">
        <f>SUM(E277:E333)</f>
        <v>1836872.1500000001</v>
      </c>
      <c r="F334" s="3"/>
      <c r="G334" s="37"/>
      <c r="H334" s="37"/>
      <c r="I334" s="80"/>
      <c r="J334" s="5"/>
    </row>
    <row r="335" spans="1:10" x14ac:dyDescent="0.25">
      <c r="F335" s="3"/>
      <c r="G335" s="37"/>
      <c r="H335" s="37"/>
      <c r="I335" s="80"/>
      <c r="J335" s="5"/>
    </row>
    <row r="336" spans="1:10" x14ac:dyDescent="0.25">
      <c r="D336" s="1"/>
      <c r="E336" s="86">
        <f>D267-E334</f>
        <v>0</v>
      </c>
      <c r="I336" s="53"/>
      <c r="J336" s="2"/>
    </row>
  </sheetData>
  <mergeCells count="11">
    <mergeCell ref="G287:H287"/>
    <mergeCell ref="A334:C334"/>
    <mergeCell ref="C2:J2"/>
    <mergeCell ref="A4:J4"/>
    <mergeCell ref="A6:F6"/>
    <mergeCell ref="G6:J6"/>
    <mergeCell ref="A267:B267"/>
    <mergeCell ref="C272:J272"/>
    <mergeCell ref="A274:J274"/>
    <mergeCell ref="A276:E276"/>
    <mergeCell ref="G276:I27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Novembro 2021 - 900168</vt:lpstr>
      <vt:lpstr>CEF Novembro 2021 - 901922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2021-08-17T16:27:32Z</dcterms:created>
  <dcterms:modified xsi:type="dcterms:W3CDTF">2022-04-01T18:38:24Z</dcterms:modified>
</cp:coreProperties>
</file>