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1\8 AGOSTO\2 PRESTAÇÃO DE CONTAS MENSAL\"/>
    </mc:Choice>
  </mc:AlternateContent>
  <xr:revisionPtr revIDLastSave="0" documentId="13_ncr:1_{C3336951-2CB3-4D87-8C26-0E77C47425CB}" xr6:coauthVersionLast="47" xr6:coauthVersionMax="47" xr10:uidLastSave="{00000000-0000-0000-0000-000000000000}"/>
  <bookViews>
    <workbookView xWindow="-120" yWindow="-120" windowWidth="24240" windowHeight="13140" activeTab="1" xr2:uid="{0DB0CE28-5688-4E3E-B9AD-BED564C5FC67}"/>
  </bookViews>
  <sheets>
    <sheet name="CEF Agosto 2021 - 900168" sheetId="1" r:id="rId1"/>
    <sheet name="CEF Agosto 2021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0" i="2" l="1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I339" i="2"/>
  <c r="E339" i="2"/>
  <c r="E338" i="2"/>
  <c r="E337" i="2"/>
  <c r="E336" i="2"/>
  <c r="E335" i="2"/>
  <c r="I334" i="2"/>
  <c r="I340" i="2" s="1"/>
  <c r="E334" i="2"/>
  <c r="E333" i="2"/>
  <c r="E332" i="2"/>
  <c r="E331" i="2"/>
  <c r="E330" i="2"/>
  <c r="I329" i="2"/>
  <c r="E329" i="2"/>
  <c r="E328" i="2"/>
  <c r="I327" i="2"/>
  <c r="I331" i="2" s="1"/>
  <c r="E327" i="2"/>
  <c r="E326" i="2"/>
  <c r="E325" i="2"/>
  <c r="I324" i="2"/>
  <c r="E324" i="2"/>
  <c r="E323" i="2"/>
  <c r="I322" i="2"/>
  <c r="E322" i="2"/>
  <c r="I321" i="2"/>
  <c r="E321" i="2"/>
  <c r="E320" i="2"/>
  <c r="E319" i="2"/>
  <c r="E318" i="2"/>
  <c r="E317" i="2"/>
  <c r="E316" i="2"/>
  <c r="E315" i="2"/>
  <c r="I314" i="2"/>
  <c r="E314" i="2"/>
  <c r="I313" i="2"/>
  <c r="E313" i="2"/>
  <c r="I312" i="2"/>
  <c r="I317" i="2" s="1"/>
  <c r="E312" i="2"/>
  <c r="E311" i="2"/>
  <c r="E310" i="2"/>
  <c r="E309" i="2"/>
  <c r="I308" i="2"/>
  <c r="E308" i="2"/>
  <c r="I307" i="2"/>
  <c r="E307" i="2"/>
  <c r="I306" i="2"/>
  <c r="E306" i="2"/>
  <c r="I305" i="2"/>
  <c r="E305" i="2"/>
  <c r="I304" i="2"/>
  <c r="I309" i="2" s="1"/>
  <c r="E304" i="2"/>
  <c r="E361" i="2" s="1"/>
  <c r="E294" i="2"/>
  <c r="D294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7" i="2" s="1"/>
  <c r="F108" i="2" s="1"/>
  <c r="F109" i="2" s="1"/>
  <c r="F110" i="2" s="1"/>
  <c r="F111" i="2" s="1"/>
  <c r="F112" i="2" s="1"/>
  <c r="F113" i="2" s="1"/>
  <c r="F114" i="2" s="1"/>
  <c r="F106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6" i="2" s="1"/>
  <c r="F187" i="2" s="1"/>
  <c r="F189" i="2" s="1"/>
  <c r="F188" i="2" s="1"/>
  <c r="F190" i="2" s="1"/>
  <c r="F191" i="2" s="1"/>
  <c r="F192" i="2" s="1"/>
  <c r="F193" i="2" s="1"/>
  <c r="F194" i="2" s="1"/>
  <c r="F195" i="2" s="1"/>
  <c r="F196" i="2" s="1"/>
  <c r="F197" i="2" s="1"/>
  <c r="F198" i="2" s="1"/>
  <c r="F185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7" i="2" s="1"/>
  <c r="F288" i="2" s="1"/>
  <c r="F286" i="2" s="1"/>
  <c r="F289" i="2" s="1"/>
  <c r="F290" i="2" s="1"/>
  <c r="F291" i="2" s="1"/>
  <c r="F292" i="2" s="1"/>
  <c r="F9" i="2"/>
  <c r="F294" i="2" s="1"/>
  <c r="I43" i="1"/>
  <c r="E43" i="1"/>
  <c r="E42" i="1"/>
  <c r="I41" i="1"/>
  <c r="I45" i="1" s="1"/>
  <c r="E41" i="1"/>
  <c r="E40" i="1"/>
  <c r="E39" i="1"/>
  <c r="E38" i="1"/>
  <c r="E37" i="1"/>
  <c r="E36" i="1"/>
  <c r="I35" i="1"/>
  <c r="E35" i="1"/>
  <c r="I34" i="1"/>
  <c r="E34" i="1"/>
  <c r="I33" i="1"/>
  <c r="I38" i="1" s="1"/>
  <c r="E33" i="1"/>
  <c r="E32" i="1"/>
  <c r="E31" i="1"/>
  <c r="E30" i="1"/>
  <c r="I29" i="1"/>
  <c r="E29" i="1"/>
  <c r="I28" i="1"/>
  <c r="E28" i="1"/>
  <c r="I27" i="1"/>
  <c r="E27" i="1"/>
  <c r="I26" i="1"/>
  <c r="E26" i="1"/>
  <c r="I25" i="1"/>
  <c r="I30" i="1" s="1"/>
  <c r="E25" i="1"/>
  <c r="E45" i="1" s="1"/>
  <c r="E15" i="1"/>
  <c r="D15" i="1"/>
  <c r="F10" i="1"/>
  <c r="F11" i="1" s="1"/>
  <c r="F12" i="1" s="1"/>
  <c r="F13" i="1" s="1"/>
  <c r="F9" i="1"/>
  <c r="F15" i="1" s="1"/>
  <c r="J309" i="2" l="1"/>
</calcChain>
</file>

<file path=xl/sharedStrings.xml><?xml version="1.0" encoding="utf-8"?>
<sst xmlns="http://schemas.openxmlformats.org/spreadsheetml/2006/main" count="987" uniqueCount="295">
  <si>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</si>
  <si>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</si>
  <si>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</si>
  <si>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</si>
  <si>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</si>
  <si>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</si>
  <si>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</si>
  <si>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</si>
  <si>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</si>
  <si>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</si>
  <si>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</si>
  <si>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</si>
  <si>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</si>
  <si>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</si>
  <si>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</si>
  <si>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</si>
  <si>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</si>
  <si>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</si>
  <si>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</si>
  <si>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</si>
  <si>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SALARIOS E ORDENADOS A PAGAR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</si>
  <si>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</si>
  <si>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</si>
  <si>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</si>
  <si>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</si>
  <si>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</si>
  <si>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</si>
  <si>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</si>
  <si>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</si>
  <si>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</si>
  <si>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</si>
  <si>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</si>
  <si>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</si>
  <si>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</si>
  <si>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</si>
  <si>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</si>
  <si>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</si>
  <si>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</si>
  <si>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</si>
  <si>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</si>
  <si>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</si>
  <si>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</si>
  <si>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</si>
  <si>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</si>
  <si>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</si>
  <si>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RESGATE</t>
  </si>
  <si>
    <t>ENVIO TED</t>
  </si>
  <si>
    <t>LOCACAO DE EQUIPAMENTOS PJ</t>
  </si>
  <si>
    <t>OXIGENIO</t>
  </si>
  <si>
    <t>WHITE MARTINS GASES INDUSTRIAIS LTDA</t>
  </si>
  <si>
    <t>MEDILAR IMPORTACAO E DISTRIBUICAO DE PRODUTOS MEDICOS HOSPIT</t>
  </si>
  <si>
    <t>MEDICAMENTAL HOSPITALAR LTDA EPP</t>
  </si>
  <si>
    <t>MANUTENCAO DE EQUIPAMENTOS</t>
  </si>
  <si>
    <t>CIRURGICA NEVES LTDA EPP</t>
  </si>
  <si>
    <t>PLANTONISTAS MEDICOS PRESENCIAIS PJ</t>
  </si>
  <si>
    <t>TECNO4 PRODUTOS HOSPITALARES EIREL</t>
  </si>
  <si>
    <t>SUPERMED COMERCIO E IMPORTACAO DE PRODUTOS MEDICOS E HOSPITA</t>
  </si>
  <si>
    <t>JP INDUSTRIA FARMACEUTICA SA</t>
  </si>
  <si>
    <t>COMERCIAL CIRURGICA RIOCLARENSE LTDA</t>
  </si>
  <si>
    <t>MONTE REAL IMPORTADORA E DISTRIBUIDORA DE PRODUTOS VETERINAR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</si>
  <si>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</si>
  <si>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</si>
  <si>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</si>
  <si>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</si>
  <si>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</si>
  <si>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</si>
  <si>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</si>
  <si>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</si>
  <si>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GAS MARILIA LTDA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</si>
  <si>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</si>
  <si>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</si>
  <si>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</si>
  <si>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</si>
  <si>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</si>
  <si>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</si>
  <si>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</si>
  <si>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</si>
  <si>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RESCISAO A PAGAR</t>
  </si>
  <si>
    <t>IMPOSTOS E TAXAS</t>
  </si>
  <si>
    <t>MEDEIROS &amp; MEDEIROS SERVICOS MEDICOS</t>
  </si>
  <si>
    <t>CONTRIBUICAO ASSISTENCIAL</t>
  </si>
  <si>
    <t>CONTRIBUICAO ASSISTENCIAL DE EMPREGADO - SINTTAR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</si>
  <si>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</si>
  <si>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</si>
  <si>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</si>
  <si>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</si>
  <si>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</si>
  <si>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</si>
  <si>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</si>
  <si>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</si>
  <si>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LGA SERVICOS MEDICOS SS LTDA</t>
  </si>
  <si>
    <t>BIANCA EBM SERVA ODONTOLOGIA - ME</t>
  </si>
  <si>
    <t>JOSIANE FIRMINO DE SOUZA - ME</t>
  </si>
  <si>
    <t>ORTOPED SERVICOS MEDICOS SS LTDA</t>
  </si>
  <si>
    <t>UNITRAUMA SERVICOS MEDICOS SS LTDA ME</t>
  </si>
  <si>
    <t>LUCAS FERNANDES PIAZZALUNGA CLINICA MEDICA - ME</t>
  </si>
  <si>
    <t>GISELE CALIANI MOSCATELI - ME</t>
  </si>
  <si>
    <t>CLINICA MEDICA MARIN LTDA</t>
  </si>
  <si>
    <t>EXAMES CLINICOS E LABORATORIAIS</t>
  </si>
  <si>
    <t>LABORATORIO MARILIA DE ANALISES CLINICAS LTDA</t>
  </si>
  <si>
    <t>CARNEIRO E ROCHA SERVICOS MEDICOS LTDA</t>
  </si>
  <si>
    <t>DG NAVARRO &amp; CIA LTDA ME</t>
  </si>
  <si>
    <t>EQUIPAMENTOS DE PROTECAO INDIVIDUAL</t>
  </si>
  <si>
    <t>TELEFONE E INTERNET</t>
  </si>
  <si>
    <t>CINTHIA ZANINI RUBIRA - ME</t>
  </si>
  <si>
    <t>VB MAZINE SERVICOS MEDICOS EIRELI</t>
  </si>
  <si>
    <t>AGUILAR &amp; TACOLA SERVIÇOS MÉDICOS LTDA</t>
  </si>
  <si>
    <t>BRUNA SANTOS SILVA CLINICA MEDICA ME</t>
  </si>
  <si>
    <t>MTC CLINICA MEDICA LTDA</t>
  </si>
  <si>
    <t>CAMILA GARCIA RIBEIRO ME</t>
  </si>
  <si>
    <t>WESLEY MIQUELOTI CLINICA MEDICA</t>
  </si>
  <si>
    <t>N &amp; Y ASSISTENCIA EM SAUDE LTDA</t>
  </si>
  <si>
    <t>LUCIANA SILVA ARAUJO</t>
  </si>
  <si>
    <t>LIVIA TELLES DE OLIVEIRA ME</t>
  </si>
  <si>
    <t>MATERIAIS DE MANUTENCAO PREDIAL</t>
  </si>
  <si>
    <t>MAIA ELETROTECNICA LTDA</t>
  </si>
  <si>
    <t>ALINE CRISTINA OKUBARA CREPALDI ME</t>
  </si>
  <si>
    <t>B R CORRADI SERVICOS MEDICOS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</si>
  <si>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</si>
  <si>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</si>
  <si>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</si>
  <si>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</si>
  <si>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</si>
  <si>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</si>
  <si>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</si>
  <si>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</si>
  <si>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</si>
  <si>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BRAZMIX COMERCIO VAREJISTA E ATACADISTA LTDA</t>
  </si>
  <si>
    <t>ALFALAGOS LTDA</t>
  </si>
  <si>
    <t>CLINICA MEDICA CONTENTE LTDA</t>
  </si>
  <si>
    <t>LORENA &amp; IAGO SERVICOS MEDICOS LTDA</t>
  </si>
  <si>
    <t>BUENO &amp; CASTRO SERVICOS MEDICOS SS LTDA</t>
  </si>
  <si>
    <t>ODORIZZI &amp; SABELLA SERVICOS MEDICOS LTDA</t>
  </si>
  <si>
    <t>KAWAMOTO SERVICOS MEDICOS LTDA</t>
  </si>
  <si>
    <t>GLEYDSON BIZERRA DA MOTA JUNIOR ME</t>
  </si>
  <si>
    <t>PILON TAKASHI E RODRIGUES SOCIEDADE SIMPLES LTDA</t>
  </si>
  <si>
    <t>MATERIAIS DE ESCRITORIO</t>
  </si>
  <si>
    <t>PAG GPS</t>
  </si>
  <si>
    <t>INSS S/ SERVICOS RPA E NFS</t>
  </si>
  <si>
    <t>INSS - PJ11% - ABHU</t>
  </si>
  <si>
    <t>PAG DARF</t>
  </si>
  <si>
    <t>IRRF S/ PROVENTOS</t>
  </si>
  <si>
    <t>MINISTERIO DA ECONOMIA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</si>
  <si>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</si>
  <si>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</si>
  <si>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</si>
  <si>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</si>
  <si>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</si>
  <si>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</si>
  <si>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</si>
  <si>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</si>
  <si>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</si>
  <si>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</si>
  <si>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RIAADE SUPRIMENTOS MEDICOS LTDA EPP</t>
  </si>
  <si>
    <t>PGTO COM ESTORNO FUTURO</t>
  </si>
  <si>
    <t>ERICH JUERGEN KLEIN CLINICA MEDICA</t>
  </si>
  <si>
    <t>GRAZIELLE PILLON SCAPIM - ME</t>
  </si>
  <si>
    <t>PAG FONE</t>
  </si>
  <si>
    <t>SOQUIMICA LABORATORIOS LTDA</t>
  </si>
  <si>
    <t>FUTURA COM DE PROD MEDICOS E HOSPITALARES LTDA</t>
  </si>
  <si>
    <t>DUPATRI HOSPITALAR COMERCIO, IMPORTACAO E EXPORTACAO LTDA</t>
  </si>
  <si>
    <t>EQUIPAMENTOS DE INFORMATICA</t>
  </si>
  <si>
    <t>AMANDA RAIANE FERRO BELCHIOR - CLINICA</t>
  </si>
  <si>
    <t>CIRURGICA SAO JOSE LTDA</t>
  </si>
  <si>
    <t>LMP SERVICOS MEDICOS LTDA</t>
  </si>
  <si>
    <t>PAG AGUA</t>
  </si>
  <si>
    <t>AGUA E ESGOTO</t>
  </si>
  <si>
    <t>DEPARTAMENTO DE AGUA E ESGOTO DE MARILIA DAEM</t>
  </si>
  <si>
    <t>MARIANA IARA MAGALHAES SERVICOS MEDICOS EIRELI</t>
  </si>
  <si>
    <t>CLINICA MEDICA HORTENCIA</t>
  </si>
  <si>
    <t>LUMAR COMERCIO DE PRODUTOS FARMACEUTICOS LTDA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</si>
  <si>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</si>
  <si>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</si>
  <si>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</si>
  <si>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</si>
  <si>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</si>
  <si>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</si>
  <si>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</si>
  <si>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</si>
  <si>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</si>
  <si>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</si>
  <si>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</si>
  <si>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</si>
  <si>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</si>
  <si>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</si>
  <si>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</si>
  <si>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</si>
  <si>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</si>
  <si>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</si>
  <si>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</si>
  <si>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</si>
  <si>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</si>
  <si>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</si>
  <si>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</si>
  <si>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</si>
  <si>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</si>
  <si>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</si>
  <si>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</si>
  <si>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</si>
  <si>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</si>
  <si>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</si>
  <si>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</si>
  <si>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</si>
  <si>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ASTRA FARMA COMERCIO DE MATERIAIS MEDICOS HOSPITALARES LTDA</t>
  </si>
  <si>
    <t>P.S.G - INDUSTRIA &amp; COMERCIO LIMITADA</t>
  </si>
  <si>
    <t>ANTONIO DE OLIVEIRA PAPELARIA, ARTESATOS E PRESENTES ME</t>
  </si>
  <si>
    <t>CONSTRUFORTE MATERIAIS PARA CONSTRUCAO DE MARILIA LTDA</t>
  </si>
  <si>
    <t>J V CALIL SERVICOS MEDICOS LTDA</t>
  </si>
  <si>
    <t>FABIO RODRIGO PIROLLO ME</t>
  </si>
  <si>
    <t>PRORAD CONSULT EM RADIOPROTECAO SS</t>
  </si>
  <si>
    <t>CM HOSPITALAR SA</t>
  </si>
  <si>
    <t>JAD ZOGHEIB &amp; CIA LTDA</t>
  </si>
  <si>
    <t>CBS MEDICO CIENTIFICA SA</t>
  </si>
  <si>
    <t>IRRF - PJ GERAL 1%</t>
  </si>
  <si>
    <t>BIO INFINITY TECNOLOGIA HOSPITALAR EIRELI ME</t>
  </si>
  <si>
    <t>ELETRIC GROUP BRAZIL COMERCIO E INSTALACOES LTDA ME</t>
  </si>
  <si>
    <t>CIRURGICA OLIMPIO EIRELI EPP</t>
  </si>
  <si>
    <t>PRECISION COMERCIAL DISTRIBUIDORA DE PRODUTOS MEDICO HOSPITA</t>
  </si>
  <si>
    <t>Balancete Financeiro Julho 2021 - Conta Conta 901922-0 - CEF</t>
  </si>
  <si>
    <t>RENDIMENTO MÊS</t>
  </si>
  <si>
    <t>Demonstrativo de Despesas Agosto 2021 - Conta 900168-2 - CEF</t>
  </si>
  <si>
    <t>PREFEITURA MUNICIPAL DE MARILIA</t>
  </si>
  <si>
    <t>APLICACAO</t>
  </si>
  <si>
    <t>CEF</t>
  </si>
  <si>
    <t>07/2021-</t>
  </si>
  <si>
    <t>Balancete Financeiro Agosto 2021 - Conta  900168-2 - CEF</t>
  </si>
  <si>
    <t>Demonstrativo de Despesas Agosto 2021 - Conta 901922-0 - CEF</t>
  </si>
  <si>
    <t>PG PREFEIT</t>
  </si>
  <si>
    <t>Z-PACK INDUSTRIA E COMERCIO DE EMBALAGENS LTDA</t>
  </si>
  <si>
    <t>MCW PRODUTOS MEDICOS E HOSPITALARES LTDA</t>
  </si>
  <si>
    <t>PROSUN INFORMATICA LTDA</t>
  </si>
  <si>
    <t>DORA MEDICAMENTOS LTDA</t>
  </si>
  <si>
    <t>GRRF FGTS A RECOLHER - LIVIA SILVERIO DOS SANTOS</t>
  </si>
  <si>
    <t>GRRF FGTS A RECOLHER - DEBORA FELISBERTO SANTANA</t>
  </si>
  <si>
    <t>HIDRAULICA SANTO ANTONIO DE MARILIA LTDA EPP</t>
  </si>
  <si>
    <t>NACIONAL COMERCIAL HOSPITALAR S.A.</t>
  </si>
  <si>
    <t>TEXTIL LA COMERCIO E INDUSTRIA DE TECIDOS EIRELI ME</t>
  </si>
  <si>
    <t>76/2021</t>
  </si>
  <si>
    <t>GRRF EDSON MASSAYUKI YAMASHITA</t>
  </si>
  <si>
    <t>APOIO HOSPITALAR COMERCIO DE PRODUTOS MEDICOS EIRELI</t>
  </si>
  <si>
    <t>MGMED PRODUTOS HOSPITALARES EIRELI</t>
  </si>
  <si>
    <t>GRRF FGTS A RECOLHER - ROSIMEIRE RITA NUNES</t>
  </si>
  <si>
    <t>ALEXANDRE YOSHIO SUKEGAWA</t>
  </si>
  <si>
    <t>ELETRO MODERNA TOYAMA LTDA</t>
  </si>
  <si>
    <t>CLINICA ODONTOLOGICA TATIANA RIBAS BIZIAK LTDA</t>
  </si>
  <si>
    <t>DEVOL TED</t>
  </si>
  <si>
    <t>HTS - TECNOLOGIA EM SAUDE COMERCIO IMPORTACAO E EXPORTACAO L</t>
  </si>
  <si>
    <t>RODRIGO A BOSSO LOPES SERVICOS MEDICOS LTDA</t>
  </si>
  <si>
    <t>LEONARDO JORDAN HANSEN VIZZOTTO - ME</t>
  </si>
  <si>
    <t>VANESSA BERNARDO - SERVICOS MEDICOS EIRELI</t>
  </si>
  <si>
    <t>CARMEM LUCIA ROMBI ME</t>
  </si>
  <si>
    <t>M. SANCHES VIDROS - ME</t>
  </si>
  <si>
    <t>H F MARILIA COMERCIO DE TINTAS LTDA - ME</t>
  </si>
  <si>
    <t>LIFE TECNOLOGIA LTDA</t>
  </si>
  <si>
    <t>ISABELLA GONCALVES C S DE ANDRADE SERV MED LTDA - ECHAPORA</t>
  </si>
  <si>
    <t>THAIANE PIRES DOS SANTOS SAUNITI - ME</t>
  </si>
  <si>
    <t>TUFFI ZINA NETO CLINICA MEDICA ME</t>
  </si>
  <si>
    <t>D C ALIONSO SERVICOS MEDICOS LTDA</t>
  </si>
  <si>
    <t>SONODA GESTAO DO PONTO E ACESSO LTDA</t>
  </si>
  <si>
    <t>UNIDADE NEUROLOGICA E NEUROCIRURGICA DE MARILIA SS LTDA</t>
  </si>
  <si>
    <t>CONSELHO REGIONAL DE ENGENHARIA E AGRONOMIA DO ESTADO DE SAO PAULO</t>
  </si>
  <si>
    <t>TREEBUUCHET O COMERCIO DE EQUIPAMENTOS DE PROTECAO INDIVIDUA</t>
  </si>
  <si>
    <t>D  16586</t>
  </si>
  <si>
    <t>2021/31</t>
  </si>
  <si>
    <t>2021/34</t>
  </si>
  <si>
    <t>2021/30</t>
  </si>
  <si>
    <t>2021/32 UPA</t>
  </si>
  <si>
    <t>2021/33</t>
  </si>
  <si>
    <t>DM MAGIC TINTAS LTDA</t>
  </si>
  <si>
    <t>INDALABOR INDAIA LABORATORIO FARMACEUTICO LTDA</t>
  </si>
  <si>
    <t>MARALUCIA DO CARMO VENTURA MAROSTICA 07733342899 ME</t>
  </si>
  <si>
    <t>V&amp;V COMERCIO DE MEDICAMENTOS EIRELI</t>
  </si>
  <si>
    <t>CLARO NXT TELECOMUNICACOES LTDA</t>
  </si>
  <si>
    <t>BIOHOSP PRODUTOS HOSPITALARES SA</t>
  </si>
  <si>
    <t>GRRF FGTS A RECOLHER MIRIAM EVANGELISTA RIOS</t>
  </si>
  <si>
    <t>77/2021</t>
  </si>
  <si>
    <t>78/2021</t>
  </si>
  <si>
    <t>PGTO ESTAGIARIOS</t>
  </si>
  <si>
    <t>CLINICA MEDICA BALAN LTDA ME</t>
  </si>
  <si>
    <t>MECANOGRAFA EQUIPAMENTOS PARA ESCRITORIOS LTDA EPP</t>
  </si>
  <si>
    <t>ACACIA COMERCIO DE MEDICAMENTOS EIRELI</t>
  </si>
  <si>
    <t>FERIAS LUIZ CARLOS DORETTO JUNIOR</t>
  </si>
  <si>
    <t>JOAO PEDRO ARAUJO BRUNO ME</t>
  </si>
  <si>
    <t>DENTAL CREMER PRODUTOS ODONTOLOGICOS SA</t>
  </si>
  <si>
    <t>STARMED COMERCIO ATACADISTA E VAREJISTA DE UNIFORMES LTDA</t>
  </si>
  <si>
    <t>POLAR FIX INDUSTRIA E COMERCIO DE PRODUTOS HOSP</t>
  </si>
  <si>
    <t>COMERCIAL MARILIENSE DE FERRAGENS LTDA</t>
  </si>
  <si>
    <t>CASA DAS LIXAS MARILIA LTDA EPP</t>
  </si>
  <si>
    <t>SERVICOS DE ASSESSORIA E CONSULTORIA</t>
  </si>
  <si>
    <t>IMMUNIZE DESENVOLVIMENTO DE SISTEMA E CONSULTORIA LTDA</t>
  </si>
  <si>
    <t>DIDI COMERCIAL E IMPORTADORA DE FERRAGENS E FERRAMENTAS LTDA</t>
  </si>
  <si>
    <t>DENTAL MED SUL ARTIGOS ODONTOLOGICOS LTDA</t>
  </si>
  <si>
    <t>G F SILVA SERVICOS MEDICOS - EIRELI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</si>
  <si>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2021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</si>
  <si>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AGOSTO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</si>
</sst>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2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5" fillId="0" borderId="0" xfId="0" applyNumberFormat="1" applyFont="1"/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7" fontId="5" fillId="0" borderId="8" xfId="0" applyNumberFormat="1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 xr:uid="{01CD67D5-EA9A-49B5-A827-05D65A986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ABEC9D9-D896-4836-88E5-29A3E239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57EB83F-8C9D-4F1A-A2EB-6A6E48B8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1</xdr:col>
      <xdr:colOff>609600</xdr:colOff>
      <xdr:row>20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B88EDC0-B616-4189-9A40-630657A2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9</xdr:col>
      <xdr:colOff>638174</xdr:colOff>
      <xdr:row>20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F90FB60-A4A4-4A72-ACE0-9CD49E0F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2A00015-57F8-463D-B9C3-2A9FAA1A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D904DCB-233B-4FA2-9583-260420DB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297</xdr:row>
      <xdr:rowOff>57150</xdr:rowOff>
    </xdr:from>
    <xdr:to>
      <xdr:col>1</xdr:col>
      <xdr:colOff>609600</xdr:colOff>
      <xdr:row>299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0242A7F-FFE0-4851-A356-EB80E431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69976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299</xdr:row>
      <xdr:rowOff>66675</xdr:rowOff>
    </xdr:from>
    <xdr:to>
      <xdr:col>9</xdr:col>
      <xdr:colOff>666749</xdr:colOff>
      <xdr:row>299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48A09582-0241-4CA2-B824-BBB86E98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788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5">
          <cell r="F15">
            <v>29785.020000000019</v>
          </cell>
        </row>
        <row r="38">
          <cell r="I38">
            <v>0</v>
          </cell>
        </row>
        <row r="45">
          <cell r="I45">
            <v>0</v>
          </cell>
        </row>
      </sheetData>
      <sheetData sheetId="146">
        <row r="297">
          <cell r="F297">
            <v>3673.8200000007637</v>
          </cell>
        </row>
        <row r="320">
          <cell r="I320">
            <v>1925681.8899999997</v>
          </cell>
        </row>
        <row r="334">
          <cell r="I334">
            <v>890000</v>
          </cell>
        </row>
        <row r="343">
          <cell r="I343">
            <v>128191.92000000001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A8EE-0626-4B14-93A1-7FEABF0E44CE}">
  <dimension ref="A1:J45"/>
  <sheetViews>
    <sheetView workbookViewId="0">
      <selection activeCell="C11" sqref="C11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83" t="s">
        <v>0</v>
      </c>
      <c r="D2" s="83"/>
      <c r="E2" s="83"/>
      <c r="F2" s="83"/>
      <c r="G2" s="83"/>
      <c r="H2" s="83"/>
      <c r="I2" s="83"/>
      <c r="J2" s="83"/>
    </row>
    <row r="3" spans="1:10" x14ac:dyDescent="0.25">
      <c r="D3" s="1"/>
      <c r="J3" s="2"/>
    </row>
    <row r="4" spans="1:10" ht="18.75" x14ac:dyDescent="0.3">
      <c r="A4" s="84" t="s">
        <v>220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D5" s="1"/>
      <c r="J5" s="2"/>
    </row>
    <row r="6" spans="1:10" x14ac:dyDescent="0.25">
      <c r="A6" s="85" t="s">
        <v>1</v>
      </c>
      <c r="B6" s="85"/>
      <c r="C6" s="85"/>
      <c r="D6" s="85"/>
      <c r="E6" s="85"/>
      <c r="F6" s="85"/>
      <c r="G6" s="85" t="s">
        <v>2</v>
      </c>
      <c r="H6" s="85"/>
      <c r="I6" s="85"/>
      <c r="J6" s="8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Julho 2021 - 900168'!F15</f>
        <v>29785.020000000019</v>
      </c>
      <c r="G9" s="17"/>
      <c r="H9" s="18"/>
      <c r="I9" s="14"/>
      <c r="J9" s="19"/>
    </row>
    <row r="10" spans="1:10" x14ac:dyDescent="0.25">
      <c r="A10" s="13">
        <v>44411</v>
      </c>
      <c r="B10" s="14">
        <v>31208</v>
      </c>
      <c r="C10" s="14" t="s">
        <v>17</v>
      </c>
      <c r="D10" s="15"/>
      <c r="E10" s="15">
        <v>500000</v>
      </c>
      <c r="F10" s="16">
        <f t="shared" ref="F10:F13" si="0">F9-D10+E10</f>
        <v>529785.02</v>
      </c>
      <c r="G10" s="17" t="s">
        <v>18</v>
      </c>
      <c r="H10" s="18" t="s">
        <v>221</v>
      </c>
      <c r="I10" s="14"/>
      <c r="J10" s="19"/>
    </row>
    <row r="11" spans="1:10" x14ac:dyDescent="0.25">
      <c r="A11" s="13">
        <v>44411</v>
      </c>
      <c r="B11" s="14">
        <v>244470</v>
      </c>
      <c r="C11" s="14" t="s">
        <v>222</v>
      </c>
      <c r="D11" s="15">
        <v>529785.31999999995</v>
      </c>
      <c r="E11" s="15"/>
      <c r="F11" s="16">
        <f t="shared" si="0"/>
        <v>-0.29999999993015081</v>
      </c>
      <c r="G11" s="17" t="s">
        <v>27</v>
      </c>
      <c r="H11" s="18" t="s">
        <v>223</v>
      </c>
      <c r="I11" s="14"/>
      <c r="J11" s="19"/>
    </row>
    <row r="12" spans="1:10" x14ac:dyDescent="0.25">
      <c r="A12" s="13">
        <v>44413</v>
      </c>
      <c r="B12" s="14">
        <v>235261</v>
      </c>
      <c r="C12" s="14" t="s">
        <v>45</v>
      </c>
      <c r="D12" s="15"/>
      <c r="E12" s="15">
        <v>460000</v>
      </c>
      <c r="F12" s="16">
        <f t="shared" si="0"/>
        <v>459999.70000000007</v>
      </c>
      <c r="G12" s="17" t="s">
        <v>30</v>
      </c>
      <c r="H12" s="18" t="s">
        <v>223</v>
      </c>
      <c r="I12" s="14"/>
      <c r="J12" s="19"/>
    </row>
    <row r="13" spans="1:10" x14ac:dyDescent="0.25">
      <c r="A13" s="13">
        <v>44414</v>
      </c>
      <c r="B13" s="14">
        <v>274270</v>
      </c>
      <c r="C13" s="14" t="s">
        <v>14</v>
      </c>
      <c r="D13" s="15">
        <v>456070.74</v>
      </c>
      <c r="E13" s="15"/>
      <c r="F13" s="16">
        <f t="shared" si="0"/>
        <v>3928.9600000000792</v>
      </c>
      <c r="G13" s="17" t="s">
        <v>19</v>
      </c>
      <c r="H13" s="18" t="s">
        <v>20</v>
      </c>
      <c r="I13" s="14" t="s">
        <v>224</v>
      </c>
      <c r="J13" s="19">
        <v>44414</v>
      </c>
    </row>
    <row r="14" spans="1:10" x14ac:dyDescent="0.25">
      <c r="A14" s="13"/>
      <c r="B14" s="14"/>
      <c r="C14" s="14"/>
      <c r="D14" s="15"/>
      <c r="E14" s="15"/>
      <c r="F14" s="16"/>
      <c r="G14" s="17"/>
      <c r="H14" s="18"/>
      <c r="I14" s="14"/>
      <c r="J14" s="19"/>
    </row>
    <row r="15" spans="1:10" ht="15.75" thickBot="1" x14ac:dyDescent="0.3">
      <c r="A15" s="86" t="s">
        <v>23</v>
      </c>
      <c r="B15" s="87"/>
      <c r="C15" s="20"/>
      <c r="D15" s="21">
        <f>SUM(D10:D14)</f>
        <v>985856.05999999994</v>
      </c>
      <c r="E15" s="21">
        <f>SUM(E10:E14)</f>
        <v>960000</v>
      </c>
      <c r="F15" s="22">
        <f>F9-D15+E15</f>
        <v>3928.9600000000792</v>
      </c>
      <c r="G15" s="23"/>
      <c r="H15" s="24"/>
      <c r="I15" s="25"/>
      <c r="J15" s="26"/>
    </row>
    <row r="16" spans="1:10" x14ac:dyDescent="0.25">
      <c r="A16" s="27" t="s">
        <v>24</v>
      </c>
      <c r="B16" s="3"/>
      <c r="C16" s="3"/>
      <c r="D16" s="4"/>
      <c r="E16" s="3"/>
      <c r="F16" s="3"/>
      <c r="G16" s="3"/>
      <c r="H16" s="3"/>
      <c r="I16" s="3"/>
      <c r="J16" s="5"/>
    </row>
    <row r="17" spans="1:10" x14ac:dyDescent="0.25">
      <c r="A17" s="27"/>
      <c r="B17" s="3"/>
      <c r="C17" s="3"/>
      <c r="D17" s="4"/>
      <c r="E17" s="3"/>
      <c r="F17" s="3"/>
      <c r="G17" s="3"/>
      <c r="H17" s="3"/>
      <c r="I17" s="3"/>
      <c r="J17" s="5"/>
    </row>
    <row r="18" spans="1:10" x14ac:dyDescent="0.25">
      <c r="A18" s="27"/>
      <c r="B18" s="3"/>
      <c r="C18" s="3"/>
      <c r="D18" s="4"/>
      <c r="E18" s="3"/>
      <c r="F18" s="3"/>
      <c r="G18" s="3"/>
      <c r="H18" s="3"/>
      <c r="I18" s="3"/>
      <c r="J18" s="5"/>
    </row>
    <row r="19" spans="1:10" x14ac:dyDescent="0.25">
      <c r="D19" s="1"/>
      <c r="J19" s="2"/>
    </row>
    <row r="20" spans="1:10" ht="25.5" x14ac:dyDescent="0.25">
      <c r="C20" s="83" t="s">
        <v>0</v>
      </c>
      <c r="D20" s="83"/>
      <c r="E20" s="83"/>
      <c r="F20" s="83"/>
      <c r="G20" s="83"/>
      <c r="H20" s="83"/>
      <c r="I20" s="83"/>
      <c r="J20" s="83"/>
    </row>
    <row r="21" spans="1:10" x14ac:dyDescent="0.25">
      <c r="D21" s="1"/>
      <c r="J21" s="2"/>
    </row>
    <row r="22" spans="1:10" ht="18.75" x14ac:dyDescent="0.3">
      <c r="A22" s="84" t="s">
        <v>225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x14ac:dyDescent="0.25">
      <c r="A23" s="3"/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88" t="s">
        <v>25</v>
      </c>
      <c r="B24" s="89"/>
      <c r="C24" s="89"/>
      <c r="D24" s="89"/>
      <c r="E24" s="90"/>
      <c r="F24" s="3"/>
      <c r="G24" s="91" t="s">
        <v>26</v>
      </c>
      <c r="H24" s="91"/>
      <c r="I24" s="91"/>
      <c r="J24" s="5"/>
    </row>
    <row r="25" spans="1:10" x14ac:dyDescent="0.25">
      <c r="A25" s="28" t="s">
        <v>27</v>
      </c>
      <c r="B25" s="82"/>
      <c r="C25" s="82"/>
      <c r="D25" s="29"/>
      <c r="E25" s="30">
        <f t="shared" ref="E25:E43" si="1">SUMIF($G$8:$G$14,A25,$D$8:$D$14)</f>
        <v>529785.31999999995</v>
      </c>
      <c r="F25" s="3"/>
      <c r="G25" s="81" t="s">
        <v>28</v>
      </c>
      <c r="H25" s="82"/>
      <c r="I25" s="31">
        <f>SUMIF($G$8:$G$14,G25,$E$8:$E$14)</f>
        <v>0</v>
      </c>
      <c r="J25" s="5"/>
    </row>
    <row r="26" spans="1:10" x14ac:dyDescent="0.25">
      <c r="A26" s="28" t="s">
        <v>29</v>
      </c>
      <c r="B26" s="82"/>
      <c r="C26" s="82"/>
      <c r="D26" s="29"/>
      <c r="E26" s="30">
        <f t="shared" si="1"/>
        <v>0</v>
      </c>
      <c r="F26" s="3"/>
      <c r="G26" s="81" t="s">
        <v>18</v>
      </c>
      <c r="H26" s="82"/>
      <c r="I26" s="32">
        <f>SUMIF($G$8:$G$14,G26,$E$8:$E$14)</f>
        <v>500000</v>
      </c>
      <c r="J26" s="5"/>
    </row>
    <row r="27" spans="1:10" x14ac:dyDescent="0.25">
      <c r="A27" s="28" t="s">
        <v>21</v>
      </c>
      <c r="B27" s="82"/>
      <c r="C27" s="82"/>
      <c r="D27" s="29"/>
      <c r="E27" s="30">
        <f t="shared" si="1"/>
        <v>0</v>
      </c>
      <c r="F27" s="3"/>
      <c r="G27" s="28" t="s">
        <v>30</v>
      </c>
      <c r="H27" s="82"/>
      <c r="I27" s="32">
        <f>SUMIF($G$8:$G$14,G27,$E$8:$E$14)</f>
        <v>460000</v>
      </c>
      <c r="J27" s="5"/>
    </row>
    <row r="28" spans="1:10" x14ac:dyDescent="0.25">
      <c r="A28" s="28" t="s">
        <v>15</v>
      </c>
      <c r="B28" s="82"/>
      <c r="C28" s="82"/>
      <c r="D28" s="29"/>
      <c r="E28" s="30">
        <f t="shared" si="1"/>
        <v>0</v>
      </c>
      <c r="F28" s="3"/>
      <c r="G28" s="28" t="s">
        <v>22</v>
      </c>
      <c r="H28" s="3"/>
      <c r="I28" s="32">
        <f>SUMIF($G$8:$G$14,G28,$E$8:$E$14)</f>
        <v>0</v>
      </c>
      <c r="J28" s="5"/>
    </row>
    <row r="29" spans="1:10" x14ac:dyDescent="0.25">
      <c r="A29" s="28" t="s">
        <v>31</v>
      </c>
      <c r="B29" s="82"/>
      <c r="C29" s="82"/>
      <c r="D29" s="29"/>
      <c r="E29" s="30">
        <f t="shared" si="1"/>
        <v>0</v>
      </c>
      <c r="F29" s="3"/>
      <c r="G29" s="92"/>
      <c r="H29" s="93"/>
      <c r="I29" s="32">
        <f>SUMIF($G$8:$G$14,G29,$E$8:$E$14)</f>
        <v>0</v>
      </c>
      <c r="J29" s="5"/>
    </row>
    <row r="30" spans="1:10" x14ac:dyDescent="0.25">
      <c r="A30" s="28" t="s">
        <v>32</v>
      </c>
      <c r="B30" s="82"/>
      <c r="C30" s="82"/>
      <c r="D30" s="29"/>
      <c r="E30" s="30">
        <f t="shared" si="1"/>
        <v>0</v>
      </c>
      <c r="F30" s="3"/>
      <c r="G30" s="33" t="s">
        <v>33</v>
      </c>
      <c r="H30" s="34"/>
      <c r="I30" s="35">
        <f>SUM(I25:I29)</f>
        <v>960000</v>
      </c>
      <c r="J30" s="5"/>
    </row>
    <row r="31" spans="1:10" x14ac:dyDescent="0.25">
      <c r="A31" s="28" t="s">
        <v>19</v>
      </c>
      <c r="B31" s="82"/>
      <c r="C31" s="82"/>
      <c r="D31" s="29"/>
      <c r="E31" s="30">
        <f t="shared" si="1"/>
        <v>456070.74</v>
      </c>
      <c r="F31" s="3"/>
      <c r="G31" s="36"/>
      <c r="H31" s="37"/>
      <c r="I31" s="38"/>
      <c r="J31" s="5"/>
    </row>
    <row r="32" spans="1:10" x14ac:dyDescent="0.25">
      <c r="A32" s="28" t="s">
        <v>34</v>
      </c>
      <c r="B32" s="82"/>
      <c r="C32" s="82"/>
      <c r="D32" s="29"/>
      <c r="E32" s="30">
        <f t="shared" si="1"/>
        <v>0</v>
      </c>
      <c r="F32" s="3"/>
      <c r="G32" s="39" t="s">
        <v>35</v>
      </c>
      <c r="H32" s="40"/>
      <c r="I32" s="41"/>
      <c r="J32" s="2"/>
    </row>
    <row r="33" spans="1:10" x14ac:dyDescent="0.25">
      <c r="A33" s="28"/>
      <c r="B33" s="82"/>
      <c r="C33" s="82"/>
      <c r="D33" s="29"/>
      <c r="E33" s="30">
        <f t="shared" si="1"/>
        <v>0</v>
      </c>
      <c r="F33" s="3"/>
      <c r="G33" s="81" t="s">
        <v>36</v>
      </c>
      <c r="H33" s="82"/>
      <c r="I33" s="31">
        <f>'[1]CEF Julho 2021 - 900168'!I38</f>
        <v>0</v>
      </c>
      <c r="J33" s="2"/>
    </row>
    <row r="34" spans="1:10" x14ac:dyDescent="0.25">
      <c r="A34" s="28"/>
      <c r="B34" s="82"/>
      <c r="C34" s="82"/>
      <c r="D34" s="29"/>
      <c r="E34" s="30">
        <f t="shared" si="1"/>
        <v>0</v>
      </c>
      <c r="F34" s="3"/>
      <c r="G34" s="28" t="s">
        <v>27</v>
      </c>
      <c r="H34" s="82"/>
      <c r="I34" s="32">
        <f>SUMIF($G$8:$G$14,G34,$D$8:$D$14)</f>
        <v>529785.31999999995</v>
      </c>
      <c r="J34" s="2"/>
    </row>
    <row r="35" spans="1:10" x14ac:dyDescent="0.25">
      <c r="A35" s="28"/>
      <c r="B35" s="82"/>
      <c r="C35" s="82"/>
      <c r="D35" s="29"/>
      <c r="E35" s="30">
        <f t="shared" si="1"/>
        <v>0</v>
      </c>
      <c r="F35" s="3"/>
      <c r="G35" s="92" t="s">
        <v>30</v>
      </c>
      <c r="H35" s="93"/>
      <c r="I35" s="32">
        <f>-SUMIF($G$8:$G$14,G35,$E$8:$E$14)</f>
        <v>-460000</v>
      </c>
      <c r="J35" s="2"/>
    </row>
    <row r="36" spans="1:10" x14ac:dyDescent="0.25">
      <c r="A36" s="28"/>
      <c r="B36" s="82"/>
      <c r="C36" s="82"/>
      <c r="D36" s="29"/>
      <c r="E36" s="30">
        <f t="shared" si="1"/>
        <v>0</v>
      </c>
      <c r="F36" s="3"/>
      <c r="G36" s="81" t="s">
        <v>37</v>
      </c>
      <c r="H36" s="82"/>
      <c r="I36" s="32">
        <v>338.85</v>
      </c>
      <c r="J36" s="2"/>
    </row>
    <row r="37" spans="1:10" x14ac:dyDescent="0.25">
      <c r="A37" s="81"/>
      <c r="B37" s="82"/>
      <c r="C37" s="82"/>
      <c r="D37" s="29"/>
      <c r="E37" s="30">
        <f t="shared" si="1"/>
        <v>0</v>
      </c>
      <c r="F37" s="3"/>
      <c r="G37" s="42"/>
      <c r="H37" s="43"/>
      <c r="I37" s="32"/>
      <c r="J37" s="2"/>
    </row>
    <row r="38" spans="1:10" x14ac:dyDescent="0.25">
      <c r="A38" s="28"/>
      <c r="B38" s="82"/>
      <c r="C38" s="82"/>
      <c r="D38" s="29"/>
      <c r="E38" s="30">
        <f t="shared" si="1"/>
        <v>0</v>
      </c>
      <c r="F38" s="3"/>
      <c r="G38" s="44" t="s">
        <v>38</v>
      </c>
      <c r="H38" s="43"/>
      <c r="I38" s="45">
        <f>SUM(I33:I37)</f>
        <v>70124.169999999955</v>
      </c>
      <c r="J38" s="2"/>
    </row>
    <row r="39" spans="1:10" x14ac:dyDescent="0.25">
      <c r="A39" s="28"/>
      <c r="B39" s="82"/>
      <c r="C39" s="82"/>
      <c r="D39" s="29"/>
      <c r="E39" s="30">
        <f t="shared" si="1"/>
        <v>0</v>
      </c>
      <c r="F39" s="3"/>
      <c r="G39" s="46"/>
      <c r="I39" s="47"/>
      <c r="J39" s="5"/>
    </row>
    <row r="40" spans="1:10" x14ac:dyDescent="0.25">
      <c r="A40" s="28"/>
      <c r="B40" s="82"/>
      <c r="C40" s="82"/>
      <c r="D40" s="29"/>
      <c r="E40" s="30">
        <f t="shared" si="1"/>
        <v>0</v>
      </c>
      <c r="F40" s="3"/>
      <c r="G40" s="39" t="s">
        <v>39</v>
      </c>
      <c r="H40" s="40"/>
      <c r="I40" s="41"/>
      <c r="J40" s="5"/>
    </row>
    <row r="41" spans="1:10" x14ac:dyDescent="0.25">
      <c r="A41" s="28"/>
      <c r="B41" s="82"/>
      <c r="C41" s="82"/>
      <c r="D41" s="29"/>
      <c r="E41" s="30">
        <f t="shared" si="1"/>
        <v>0</v>
      </c>
      <c r="F41" s="3"/>
      <c r="G41" s="81" t="s">
        <v>36</v>
      </c>
      <c r="H41" s="82"/>
      <c r="I41" s="48">
        <f>'[1]CEF Julho 2021 - 900168'!I45</f>
        <v>0</v>
      </c>
      <c r="J41" s="5"/>
    </row>
    <row r="42" spans="1:10" x14ac:dyDescent="0.25">
      <c r="A42" s="28"/>
      <c r="B42" s="82"/>
      <c r="C42" s="82"/>
      <c r="D42" s="29"/>
      <c r="E42" s="30">
        <f t="shared" si="1"/>
        <v>0</v>
      </c>
      <c r="F42" s="3"/>
      <c r="G42" s="81" t="s">
        <v>40</v>
      </c>
      <c r="H42" s="82"/>
      <c r="I42" s="49">
        <v>500000</v>
      </c>
      <c r="J42" s="5"/>
    </row>
    <row r="43" spans="1:10" x14ac:dyDescent="0.25">
      <c r="A43" s="28"/>
      <c r="B43" s="82"/>
      <c r="C43" s="82"/>
      <c r="D43" s="29"/>
      <c r="E43" s="30">
        <f t="shared" si="1"/>
        <v>0</v>
      </c>
      <c r="F43" s="3"/>
      <c r="G43" s="81" t="s">
        <v>18</v>
      </c>
      <c r="H43" s="82"/>
      <c r="I43" s="32">
        <f>-SUMIF($G$8:$G$14,G43,$E$8:$E$14)</f>
        <v>-500000</v>
      </c>
      <c r="J43" s="5"/>
    </row>
    <row r="44" spans="1:10" x14ac:dyDescent="0.25">
      <c r="A44" s="28"/>
      <c r="B44" s="82"/>
      <c r="C44" s="82"/>
      <c r="D44" s="29"/>
      <c r="E44" s="30"/>
      <c r="F44" s="3"/>
      <c r="G44" s="81"/>
      <c r="H44" s="43"/>
      <c r="I44" s="50"/>
      <c r="J44" s="5"/>
    </row>
    <row r="45" spans="1:10" x14ac:dyDescent="0.25">
      <c r="A45" s="94" t="s">
        <v>33</v>
      </c>
      <c r="B45" s="95"/>
      <c r="C45" s="95"/>
      <c r="D45" s="51"/>
      <c r="E45" s="52">
        <f>SUM(E25:E44)</f>
        <v>985856.05999999994</v>
      </c>
      <c r="F45" s="3"/>
      <c r="G45" s="33" t="s">
        <v>38</v>
      </c>
      <c r="H45" s="43"/>
      <c r="I45" s="45">
        <f>SUM(I41:I44)</f>
        <v>0</v>
      </c>
      <c r="J45" s="5"/>
    </row>
  </sheetData>
  <mergeCells count="12">
    <mergeCell ref="G35:H35"/>
    <mergeCell ref="A45:C45"/>
    <mergeCell ref="C20:J20"/>
    <mergeCell ref="A22:J22"/>
    <mergeCell ref="A24:E24"/>
    <mergeCell ref="G24:I24"/>
    <mergeCell ref="G29:H29"/>
    <mergeCell ref="C2:J2"/>
    <mergeCell ref="A4:J4"/>
    <mergeCell ref="A6:F6"/>
    <mergeCell ref="G6:J6"/>
    <mergeCell ref="A15:B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60C-A4BB-46E1-9685-B736C09D8E97}">
  <dimension ref="A1:J361"/>
  <sheetViews>
    <sheetView tabSelected="1" workbookViewId="0">
      <selection activeCell="C25" sqref="C25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53"/>
      <c r="J1" s="2"/>
    </row>
    <row r="2" spans="1:10" ht="25.5" x14ac:dyDescent="0.25">
      <c r="C2" s="83" t="s">
        <v>0</v>
      </c>
      <c r="D2" s="83"/>
      <c r="E2" s="83"/>
      <c r="F2" s="83"/>
      <c r="G2" s="83"/>
      <c r="H2" s="83"/>
      <c r="I2" s="83"/>
      <c r="J2" s="83"/>
    </row>
    <row r="3" spans="1:10" x14ac:dyDescent="0.25">
      <c r="D3" s="1"/>
      <c r="I3" s="53"/>
      <c r="J3" s="2"/>
    </row>
    <row r="4" spans="1:10" ht="18.75" x14ac:dyDescent="0.3">
      <c r="A4" s="84" t="s">
        <v>226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D5" s="1"/>
      <c r="I5" s="53"/>
      <c r="J5" s="2"/>
    </row>
    <row r="6" spans="1:10" x14ac:dyDescent="0.25">
      <c r="A6" s="85" t="s">
        <v>1</v>
      </c>
      <c r="B6" s="85"/>
      <c r="C6" s="85"/>
      <c r="D6" s="85"/>
      <c r="E6" s="85"/>
      <c r="F6" s="85"/>
      <c r="G6" s="85" t="s">
        <v>2</v>
      </c>
      <c r="H6" s="85"/>
      <c r="I6" s="85"/>
      <c r="J6" s="8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4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Julho 2021 - 901922'!F297</f>
        <v>3673.8200000007637</v>
      </c>
      <c r="G9" s="17"/>
      <c r="H9" s="18"/>
      <c r="I9" s="55"/>
      <c r="J9" s="19"/>
    </row>
    <row r="10" spans="1:10" x14ac:dyDescent="0.25">
      <c r="A10" s="13">
        <v>44410</v>
      </c>
      <c r="B10" s="14">
        <v>246342</v>
      </c>
      <c r="C10" s="14" t="s">
        <v>45</v>
      </c>
      <c r="D10" s="15"/>
      <c r="E10" s="15">
        <v>8000</v>
      </c>
      <c r="F10" s="16">
        <f t="shared" ref="F10:F73" si="0">F9-D10+E10</f>
        <v>11673.820000000764</v>
      </c>
      <c r="G10" s="17" t="s">
        <v>30</v>
      </c>
      <c r="H10" s="18"/>
      <c r="I10" s="55"/>
      <c r="J10" s="19"/>
    </row>
    <row r="11" spans="1:10" x14ac:dyDescent="0.25">
      <c r="A11" s="13">
        <v>44410</v>
      </c>
      <c r="B11" s="14">
        <v>167247</v>
      </c>
      <c r="C11" s="14" t="s">
        <v>227</v>
      </c>
      <c r="D11" s="15">
        <v>262.04000000000002</v>
      </c>
      <c r="E11" s="15"/>
      <c r="F11" s="16">
        <f t="shared" si="0"/>
        <v>11411.780000000763</v>
      </c>
      <c r="G11" s="17" t="s">
        <v>78</v>
      </c>
      <c r="H11" s="18" t="s">
        <v>221</v>
      </c>
      <c r="I11" s="55">
        <v>65913</v>
      </c>
      <c r="J11" s="19">
        <v>44286</v>
      </c>
    </row>
    <row r="12" spans="1:10" x14ac:dyDescent="0.25">
      <c r="A12" s="13">
        <v>44410</v>
      </c>
      <c r="B12" s="14">
        <v>800137</v>
      </c>
      <c r="C12" s="14" t="s">
        <v>41</v>
      </c>
      <c r="D12" s="15">
        <v>456.6</v>
      </c>
      <c r="E12" s="15"/>
      <c r="F12" s="16">
        <f t="shared" si="0"/>
        <v>10955.180000000762</v>
      </c>
      <c r="G12" s="17" t="s">
        <v>64</v>
      </c>
      <c r="H12" s="18" t="s">
        <v>228</v>
      </c>
      <c r="I12" s="55">
        <v>5159</v>
      </c>
      <c r="J12" s="19">
        <v>44378</v>
      </c>
    </row>
    <row r="13" spans="1:10" x14ac:dyDescent="0.25">
      <c r="A13" s="13">
        <v>44410</v>
      </c>
      <c r="B13" s="14">
        <v>800894</v>
      </c>
      <c r="C13" s="14" t="s">
        <v>41</v>
      </c>
      <c r="D13" s="15">
        <v>1484</v>
      </c>
      <c r="E13" s="15"/>
      <c r="F13" s="16">
        <f t="shared" si="0"/>
        <v>9471.1800000007624</v>
      </c>
      <c r="G13" s="17" t="s">
        <v>44</v>
      </c>
      <c r="H13" s="18" t="s">
        <v>229</v>
      </c>
      <c r="I13" s="55">
        <v>382429</v>
      </c>
      <c r="J13" s="19">
        <v>44378</v>
      </c>
    </row>
    <row r="14" spans="1:10" x14ac:dyDescent="0.25">
      <c r="A14" s="13">
        <v>44410</v>
      </c>
      <c r="B14" s="14">
        <v>801633</v>
      </c>
      <c r="C14" s="14" t="s">
        <v>41</v>
      </c>
      <c r="D14" s="15">
        <v>461.92</v>
      </c>
      <c r="E14" s="15"/>
      <c r="F14" s="16">
        <f t="shared" si="0"/>
        <v>9009.2600000007624</v>
      </c>
      <c r="G14" s="17" t="s">
        <v>44</v>
      </c>
      <c r="H14" s="18" t="s">
        <v>212</v>
      </c>
      <c r="I14" s="55">
        <v>1105649</v>
      </c>
      <c r="J14" s="19">
        <v>44378</v>
      </c>
    </row>
    <row r="15" spans="1:10" x14ac:dyDescent="0.25">
      <c r="A15" s="13">
        <v>44410</v>
      </c>
      <c r="B15" s="14">
        <v>803008</v>
      </c>
      <c r="C15" s="14" t="s">
        <v>41</v>
      </c>
      <c r="D15" s="15">
        <v>498.8</v>
      </c>
      <c r="E15" s="15"/>
      <c r="F15" s="16">
        <f t="shared" si="0"/>
        <v>8510.4600000007631</v>
      </c>
      <c r="G15" s="17" t="s">
        <v>44</v>
      </c>
      <c r="H15" s="18" t="s">
        <v>57</v>
      </c>
      <c r="I15" s="55">
        <v>166342</v>
      </c>
      <c r="J15" s="19">
        <v>44349</v>
      </c>
    </row>
    <row r="16" spans="1:10" x14ac:dyDescent="0.25">
      <c r="A16" s="13">
        <v>44410</v>
      </c>
      <c r="B16" s="14">
        <v>803873</v>
      </c>
      <c r="C16" s="14" t="s">
        <v>41</v>
      </c>
      <c r="D16" s="15">
        <v>4534.24</v>
      </c>
      <c r="E16" s="15"/>
      <c r="F16" s="16">
        <f t="shared" si="0"/>
        <v>3976.2200000007633</v>
      </c>
      <c r="G16" s="17" t="s">
        <v>44</v>
      </c>
      <c r="H16" s="18" t="s">
        <v>63</v>
      </c>
      <c r="I16" s="55">
        <v>2963571</v>
      </c>
      <c r="J16" s="19">
        <v>44326</v>
      </c>
    </row>
    <row r="17" spans="1:10" x14ac:dyDescent="0.25">
      <c r="A17" s="13">
        <v>44410</v>
      </c>
      <c r="B17" s="14">
        <v>804635</v>
      </c>
      <c r="C17" s="14" t="s">
        <v>41</v>
      </c>
      <c r="D17" s="15">
        <v>397.66</v>
      </c>
      <c r="E17" s="15"/>
      <c r="F17" s="16">
        <f t="shared" si="0"/>
        <v>3578.5600000007635</v>
      </c>
      <c r="G17" s="17" t="s">
        <v>48</v>
      </c>
      <c r="H17" s="18" t="s">
        <v>49</v>
      </c>
      <c r="I17" s="55">
        <v>3995</v>
      </c>
      <c r="J17" s="19">
        <v>44382</v>
      </c>
    </row>
    <row r="18" spans="1:10" x14ac:dyDescent="0.25">
      <c r="A18" s="13">
        <v>44410</v>
      </c>
      <c r="B18" s="14">
        <v>805949</v>
      </c>
      <c r="C18" s="14" t="s">
        <v>41</v>
      </c>
      <c r="D18" s="15">
        <v>310</v>
      </c>
      <c r="E18" s="15"/>
      <c r="F18" s="16">
        <f t="shared" si="0"/>
        <v>3268.5600000007635</v>
      </c>
      <c r="G18" s="17" t="s">
        <v>75</v>
      </c>
      <c r="H18" s="18" t="s">
        <v>205</v>
      </c>
      <c r="I18" s="55">
        <v>7031</v>
      </c>
      <c r="J18" s="19">
        <v>44379</v>
      </c>
    </row>
    <row r="19" spans="1:10" x14ac:dyDescent="0.25">
      <c r="A19" s="13">
        <v>44411</v>
      </c>
      <c r="B19" s="14">
        <v>243087</v>
      </c>
      <c r="C19" s="14" t="s">
        <v>45</v>
      </c>
      <c r="D19" s="15"/>
      <c r="E19" s="15">
        <v>55000</v>
      </c>
      <c r="F19" s="16">
        <f t="shared" si="0"/>
        <v>58268.560000000762</v>
      </c>
      <c r="G19" s="17" t="s">
        <v>30</v>
      </c>
      <c r="H19" s="18"/>
      <c r="I19" s="55"/>
      <c r="J19" s="19"/>
    </row>
    <row r="20" spans="1:10" x14ac:dyDescent="0.25">
      <c r="A20" s="13">
        <v>44411</v>
      </c>
      <c r="B20" s="14">
        <v>499995</v>
      </c>
      <c r="C20" s="14" t="s">
        <v>41</v>
      </c>
      <c r="D20" s="15">
        <v>795.33</v>
      </c>
      <c r="E20" s="15"/>
      <c r="F20" s="16">
        <f t="shared" si="0"/>
        <v>57473.23000000076</v>
      </c>
      <c r="G20" s="17" t="s">
        <v>48</v>
      </c>
      <c r="H20" s="18" t="s">
        <v>49</v>
      </c>
      <c r="I20" s="55">
        <v>636</v>
      </c>
      <c r="J20" s="19">
        <v>44383</v>
      </c>
    </row>
    <row r="21" spans="1:10" x14ac:dyDescent="0.25">
      <c r="A21" s="13">
        <v>44411</v>
      </c>
      <c r="B21" s="14">
        <v>500595</v>
      </c>
      <c r="C21" s="14" t="s">
        <v>41</v>
      </c>
      <c r="D21" s="15">
        <v>2007.5</v>
      </c>
      <c r="E21" s="15"/>
      <c r="F21" s="16">
        <f t="shared" si="0"/>
        <v>55465.73000000076</v>
      </c>
      <c r="G21" s="17" t="s">
        <v>44</v>
      </c>
      <c r="H21" s="18" t="s">
        <v>63</v>
      </c>
      <c r="I21" s="55">
        <v>3019457</v>
      </c>
      <c r="J21" s="19">
        <v>44383</v>
      </c>
    </row>
    <row r="22" spans="1:10" x14ac:dyDescent="0.25">
      <c r="A22" s="13">
        <v>44412</v>
      </c>
      <c r="B22" s="14">
        <v>597504</v>
      </c>
      <c r="C22" s="14" t="s">
        <v>41</v>
      </c>
      <c r="D22" s="15">
        <v>340</v>
      </c>
      <c r="E22" s="15"/>
      <c r="F22" s="16">
        <f t="shared" si="0"/>
        <v>55125.73000000076</v>
      </c>
      <c r="G22" s="17" t="s">
        <v>52</v>
      </c>
      <c r="H22" s="18" t="s">
        <v>230</v>
      </c>
      <c r="I22" s="55">
        <v>41587</v>
      </c>
      <c r="J22" s="19">
        <v>44382</v>
      </c>
    </row>
    <row r="23" spans="1:10" x14ac:dyDescent="0.25">
      <c r="A23" s="13">
        <v>44412</v>
      </c>
      <c r="B23" s="14"/>
      <c r="C23" s="14"/>
      <c r="D23" s="15">
        <v>0</v>
      </c>
      <c r="E23" s="15"/>
      <c r="F23" s="16">
        <f t="shared" si="0"/>
        <v>55125.73000000076</v>
      </c>
      <c r="G23" s="17" t="s">
        <v>52</v>
      </c>
      <c r="H23" s="18" t="s">
        <v>230</v>
      </c>
      <c r="I23" s="55">
        <v>14409</v>
      </c>
      <c r="J23" s="19">
        <v>44382</v>
      </c>
    </row>
    <row r="24" spans="1:10" x14ac:dyDescent="0.25">
      <c r="A24" s="13">
        <v>44412</v>
      </c>
      <c r="B24" s="14">
        <v>475978</v>
      </c>
      <c r="C24" s="14" t="s">
        <v>41</v>
      </c>
      <c r="D24" s="15">
        <v>1920</v>
      </c>
      <c r="E24" s="15"/>
      <c r="F24" s="16">
        <f t="shared" si="0"/>
        <v>53205.73000000076</v>
      </c>
      <c r="G24" s="17" t="s">
        <v>47</v>
      </c>
      <c r="H24" s="18" t="s">
        <v>49</v>
      </c>
      <c r="I24" s="55">
        <v>226154</v>
      </c>
      <c r="J24" s="19">
        <v>44384</v>
      </c>
    </row>
    <row r="25" spans="1:10" x14ac:dyDescent="0.25">
      <c r="A25" s="13">
        <v>44412</v>
      </c>
      <c r="B25" s="14">
        <v>475373</v>
      </c>
      <c r="C25" s="14" t="s">
        <v>41</v>
      </c>
      <c r="D25" s="15">
        <v>99</v>
      </c>
      <c r="E25" s="15"/>
      <c r="F25" s="16">
        <f t="shared" si="0"/>
        <v>53106.73000000076</v>
      </c>
      <c r="G25" s="17" t="s">
        <v>67</v>
      </c>
      <c r="H25" s="18" t="s">
        <v>68</v>
      </c>
      <c r="I25" s="55">
        <v>32988</v>
      </c>
      <c r="J25" s="19">
        <v>44384</v>
      </c>
    </row>
    <row r="26" spans="1:10" x14ac:dyDescent="0.25">
      <c r="A26" s="13">
        <v>44412</v>
      </c>
      <c r="B26" s="14">
        <v>476437</v>
      </c>
      <c r="C26" s="14" t="s">
        <v>41</v>
      </c>
      <c r="D26" s="15">
        <v>213.16</v>
      </c>
      <c r="E26" s="15"/>
      <c r="F26" s="16">
        <f t="shared" si="0"/>
        <v>52893.570000000756</v>
      </c>
      <c r="G26" s="17" t="s">
        <v>44</v>
      </c>
      <c r="H26" s="18" t="s">
        <v>231</v>
      </c>
      <c r="I26" s="55">
        <v>4794</v>
      </c>
      <c r="J26" s="19">
        <v>44379</v>
      </c>
    </row>
    <row r="27" spans="1:10" x14ac:dyDescent="0.25">
      <c r="A27" s="13">
        <v>44413</v>
      </c>
      <c r="B27" s="14">
        <v>687803</v>
      </c>
      <c r="C27" s="14" t="s">
        <v>41</v>
      </c>
      <c r="D27" s="15">
        <v>3449.01</v>
      </c>
      <c r="E27" s="15"/>
      <c r="F27" s="16">
        <f t="shared" si="0"/>
        <v>49444.560000000754</v>
      </c>
      <c r="G27" s="17" t="s">
        <v>44</v>
      </c>
      <c r="H27" s="18" t="s">
        <v>159</v>
      </c>
      <c r="I27" s="55">
        <v>81354</v>
      </c>
      <c r="J27" s="19">
        <v>44371</v>
      </c>
    </row>
    <row r="28" spans="1:10" x14ac:dyDescent="0.25">
      <c r="A28" s="13">
        <v>44413</v>
      </c>
      <c r="B28" s="14">
        <v>692412</v>
      </c>
      <c r="C28" s="14" t="s">
        <v>41</v>
      </c>
      <c r="D28" s="15">
        <v>611.54999999999995</v>
      </c>
      <c r="E28" s="15"/>
      <c r="F28" s="16">
        <f t="shared" si="0"/>
        <v>48833.010000000751</v>
      </c>
      <c r="G28" s="17" t="s">
        <v>44</v>
      </c>
      <c r="H28" s="18" t="s">
        <v>128</v>
      </c>
      <c r="I28" s="55">
        <v>11555</v>
      </c>
      <c r="J28" s="19">
        <v>44383</v>
      </c>
    </row>
    <row r="29" spans="1:10" x14ac:dyDescent="0.25">
      <c r="A29" s="13">
        <v>44413</v>
      </c>
      <c r="B29" s="14">
        <v>692973</v>
      </c>
      <c r="C29" s="14" t="s">
        <v>41</v>
      </c>
      <c r="D29" s="15">
        <v>2087.7399999999998</v>
      </c>
      <c r="E29" s="15"/>
      <c r="F29" s="16">
        <f t="shared" si="0"/>
        <v>46745.270000000753</v>
      </c>
      <c r="G29" s="17" t="s">
        <v>48</v>
      </c>
      <c r="H29" s="18" t="s">
        <v>49</v>
      </c>
      <c r="I29" s="55">
        <v>4009</v>
      </c>
      <c r="J29" s="19">
        <v>44385</v>
      </c>
    </row>
    <row r="30" spans="1:10" x14ac:dyDescent="0.25">
      <c r="A30" s="13">
        <v>44413</v>
      </c>
      <c r="B30" s="14">
        <v>511489</v>
      </c>
      <c r="C30" s="14" t="s">
        <v>65</v>
      </c>
      <c r="D30" s="15">
        <v>179.85</v>
      </c>
      <c r="E30" s="15"/>
      <c r="F30" s="16">
        <f t="shared" si="0"/>
        <v>46565.420000000755</v>
      </c>
      <c r="G30" s="17" t="s">
        <v>31</v>
      </c>
      <c r="H30" s="17" t="s">
        <v>232</v>
      </c>
      <c r="I30" s="55">
        <v>216141657</v>
      </c>
      <c r="J30" s="19">
        <v>44412</v>
      </c>
    </row>
    <row r="31" spans="1:10" x14ac:dyDescent="0.25">
      <c r="A31" s="13">
        <v>44413</v>
      </c>
      <c r="B31" s="14">
        <v>511467</v>
      </c>
      <c r="C31" s="14" t="s">
        <v>65</v>
      </c>
      <c r="D31" s="15">
        <v>251.39</v>
      </c>
      <c r="E31" s="15"/>
      <c r="F31" s="16">
        <f t="shared" si="0"/>
        <v>46314.030000000756</v>
      </c>
      <c r="G31" s="17" t="s">
        <v>31</v>
      </c>
      <c r="H31" s="17" t="s">
        <v>233</v>
      </c>
      <c r="I31" s="55">
        <v>216143901</v>
      </c>
      <c r="J31" s="19">
        <v>44412</v>
      </c>
    </row>
    <row r="32" spans="1:10" x14ac:dyDescent="0.25">
      <c r="A32" s="13">
        <v>44413</v>
      </c>
      <c r="B32" s="14">
        <v>700596</v>
      </c>
      <c r="C32" s="14" t="s">
        <v>41</v>
      </c>
      <c r="D32" s="15">
        <v>1045</v>
      </c>
      <c r="E32" s="15"/>
      <c r="F32" s="16">
        <f t="shared" si="0"/>
        <v>45269.030000000756</v>
      </c>
      <c r="G32" s="17" t="s">
        <v>48</v>
      </c>
      <c r="H32" s="18" t="s">
        <v>234</v>
      </c>
      <c r="I32" s="55">
        <v>121092</v>
      </c>
      <c r="J32" s="19">
        <v>44383</v>
      </c>
    </row>
    <row r="33" spans="1:10" x14ac:dyDescent="0.25">
      <c r="A33" s="13">
        <v>44413</v>
      </c>
      <c r="B33" s="14">
        <v>802151</v>
      </c>
      <c r="C33" s="14" t="s">
        <v>41</v>
      </c>
      <c r="D33" s="15">
        <v>52138.22</v>
      </c>
      <c r="E33" s="15"/>
      <c r="F33" s="16">
        <f t="shared" si="0"/>
        <v>-6869.1899999992456</v>
      </c>
      <c r="G33" s="17" t="s">
        <v>42</v>
      </c>
      <c r="H33" s="18" t="s">
        <v>43</v>
      </c>
      <c r="I33" s="96">
        <v>44317</v>
      </c>
      <c r="J33" s="19">
        <v>44413</v>
      </c>
    </row>
    <row r="34" spans="1:10" x14ac:dyDescent="0.25">
      <c r="A34" s="13">
        <v>44413</v>
      </c>
      <c r="B34" s="14">
        <v>369318</v>
      </c>
      <c r="C34" s="14" t="s">
        <v>14</v>
      </c>
      <c r="D34" s="15">
        <v>6287.57</v>
      </c>
      <c r="E34" s="15"/>
      <c r="F34" s="16">
        <f t="shared" si="0"/>
        <v>-13156.759999999245</v>
      </c>
      <c r="G34" s="17" t="s">
        <v>34</v>
      </c>
      <c r="H34" s="18" t="s">
        <v>77</v>
      </c>
      <c r="I34" s="55">
        <v>58579</v>
      </c>
      <c r="J34" s="19">
        <v>44412</v>
      </c>
    </row>
    <row r="35" spans="1:10" x14ac:dyDescent="0.25">
      <c r="A35" s="13">
        <v>44413</v>
      </c>
      <c r="B35" s="14"/>
      <c r="C35" s="14"/>
      <c r="D35" s="15">
        <v>0</v>
      </c>
      <c r="E35" s="15"/>
      <c r="F35" s="16">
        <f t="shared" si="0"/>
        <v>-13156.759999999245</v>
      </c>
      <c r="G35" s="17" t="s">
        <v>34</v>
      </c>
      <c r="H35" s="18" t="s">
        <v>77</v>
      </c>
      <c r="I35" s="55">
        <v>49157</v>
      </c>
      <c r="J35" s="19">
        <v>44412</v>
      </c>
    </row>
    <row r="36" spans="1:10" x14ac:dyDescent="0.25">
      <c r="A36" s="13">
        <v>44413</v>
      </c>
      <c r="B36" s="14">
        <v>105633</v>
      </c>
      <c r="C36" s="14" t="s">
        <v>46</v>
      </c>
      <c r="D36" s="15">
        <v>170</v>
      </c>
      <c r="E36" s="15"/>
      <c r="F36" s="16">
        <f t="shared" si="0"/>
        <v>-13326.759999999245</v>
      </c>
      <c r="G36" s="17" t="s">
        <v>52</v>
      </c>
      <c r="H36" s="18" t="s">
        <v>230</v>
      </c>
      <c r="I36" s="55">
        <v>14410</v>
      </c>
      <c r="J36" s="19">
        <v>44382</v>
      </c>
    </row>
    <row r="37" spans="1:10" x14ac:dyDescent="0.25">
      <c r="A37" s="13">
        <v>44413</v>
      </c>
      <c r="B37" s="14"/>
      <c r="C37" s="14"/>
      <c r="D37" s="15">
        <v>0</v>
      </c>
      <c r="E37" s="15"/>
      <c r="F37" s="16">
        <f t="shared" si="0"/>
        <v>-13326.759999999245</v>
      </c>
      <c r="G37" s="17" t="s">
        <v>52</v>
      </c>
      <c r="H37" s="18" t="s">
        <v>230</v>
      </c>
      <c r="I37" s="55">
        <v>41588</v>
      </c>
      <c r="J37" s="19">
        <v>44382</v>
      </c>
    </row>
    <row r="38" spans="1:10" x14ac:dyDescent="0.25">
      <c r="A38" s="13">
        <v>44413</v>
      </c>
      <c r="B38" s="14">
        <v>1</v>
      </c>
      <c r="C38" s="14" t="s">
        <v>60</v>
      </c>
      <c r="D38" s="15"/>
      <c r="E38" s="15">
        <v>670000</v>
      </c>
      <c r="F38" s="16">
        <f t="shared" si="0"/>
        <v>656673.24000000081</v>
      </c>
      <c r="G38" s="17" t="s">
        <v>61</v>
      </c>
      <c r="H38" s="18"/>
      <c r="I38" s="55"/>
      <c r="J38" s="19"/>
    </row>
    <row r="39" spans="1:10" x14ac:dyDescent="0.25">
      <c r="A39" s="13">
        <v>44413</v>
      </c>
      <c r="B39" s="14">
        <v>237852</v>
      </c>
      <c r="C39" s="14" t="s">
        <v>222</v>
      </c>
      <c r="D39" s="15">
        <v>700000</v>
      </c>
      <c r="E39" s="15"/>
      <c r="F39" s="16">
        <f t="shared" si="0"/>
        <v>-43326.759999999194</v>
      </c>
      <c r="G39" s="17" t="s">
        <v>71</v>
      </c>
      <c r="H39" s="18"/>
      <c r="I39" s="55"/>
      <c r="J39" s="19"/>
    </row>
    <row r="40" spans="1:10" x14ac:dyDescent="0.25">
      <c r="A40" s="13">
        <v>44413</v>
      </c>
      <c r="B40" s="14">
        <v>241784</v>
      </c>
      <c r="C40" s="14" t="s">
        <v>45</v>
      </c>
      <c r="D40" s="15"/>
      <c r="E40" s="15">
        <v>50000</v>
      </c>
      <c r="F40" s="16">
        <f t="shared" si="0"/>
        <v>6673.2400000008056</v>
      </c>
      <c r="G40" s="17" t="s">
        <v>30</v>
      </c>
      <c r="H40" s="18"/>
      <c r="I40" s="55"/>
      <c r="J40" s="19"/>
    </row>
    <row r="41" spans="1:10" x14ac:dyDescent="0.25">
      <c r="A41" s="13">
        <v>44414</v>
      </c>
      <c r="B41" s="14">
        <v>636624</v>
      </c>
      <c r="C41" s="14" t="s">
        <v>45</v>
      </c>
      <c r="D41" s="15"/>
      <c r="E41" s="15">
        <v>58000</v>
      </c>
      <c r="F41" s="16">
        <f t="shared" si="0"/>
        <v>64673.240000000806</v>
      </c>
      <c r="G41" s="17" t="s">
        <v>30</v>
      </c>
      <c r="H41" s="18"/>
      <c r="I41" s="55"/>
      <c r="J41" s="19"/>
    </row>
    <row r="42" spans="1:10" x14ac:dyDescent="0.25">
      <c r="A42" s="13">
        <v>44414</v>
      </c>
      <c r="B42" s="14">
        <v>584142</v>
      </c>
      <c r="C42" s="14" t="s">
        <v>41</v>
      </c>
      <c r="D42" s="15">
        <v>868.64</v>
      </c>
      <c r="E42" s="15"/>
      <c r="F42" s="16">
        <f t="shared" si="0"/>
        <v>63804.600000000806</v>
      </c>
      <c r="G42" s="17" t="s">
        <v>44</v>
      </c>
      <c r="H42" s="18" t="s">
        <v>56</v>
      </c>
      <c r="I42" s="55">
        <v>226172</v>
      </c>
      <c r="J42" s="19">
        <v>44372</v>
      </c>
    </row>
    <row r="43" spans="1:10" x14ac:dyDescent="0.25">
      <c r="A43" s="13">
        <v>44414</v>
      </c>
      <c r="B43" s="14">
        <v>581057</v>
      </c>
      <c r="C43" s="14" t="s">
        <v>41</v>
      </c>
      <c r="D43" s="15">
        <v>1020</v>
      </c>
      <c r="E43" s="15"/>
      <c r="F43" s="16">
        <f t="shared" si="0"/>
        <v>62784.600000000806</v>
      </c>
      <c r="G43" s="17" t="s">
        <v>44</v>
      </c>
      <c r="H43" s="18" t="s">
        <v>55</v>
      </c>
      <c r="I43" s="55">
        <v>62206</v>
      </c>
      <c r="J43" s="19">
        <v>44369</v>
      </c>
    </row>
    <row r="44" spans="1:10" x14ac:dyDescent="0.25">
      <c r="A44" s="13">
        <v>44414</v>
      </c>
      <c r="B44" s="14">
        <v>584774</v>
      </c>
      <c r="C44" s="14" t="s">
        <v>41</v>
      </c>
      <c r="D44" s="15">
        <v>624.86</v>
      </c>
      <c r="E44" s="15"/>
      <c r="F44" s="16">
        <f t="shared" si="0"/>
        <v>62159.740000000806</v>
      </c>
      <c r="G44" s="17" t="s">
        <v>44</v>
      </c>
      <c r="H44" s="18" t="s">
        <v>56</v>
      </c>
      <c r="I44" s="55">
        <v>524934</v>
      </c>
      <c r="J44" s="19">
        <v>44372</v>
      </c>
    </row>
    <row r="45" spans="1:10" x14ac:dyDescent="0.25">
      <c r="A45" s="13">
        <v>44414</v>
      </c>
      <c r="B45" s="14">
        <v>691914</v>
      </c>
      <c r="C45" s="14" t="s">
        <v>41</v>
      </c>
      <c r="D45" s="15">
        <v>51.6</v>
      </c>
      <c r="E45" s="15"/>
      <c r="F45" s="16">
        <f t="shared" si="0"/>
        <v>62108.140000000807</v>
      </c>
      <c r="G45" s="17" t="s">
        <v>114</v>
      </c>
      <c r="H45" s="18" t="s">
        <v>234</v>
      </c>
      <c r="I45" s="55">
        <v>121222</v>
      </c>
      <c r="J45" s="19">
        <v>44384</v>
      </c>
    </row>
    <row r="46" spans="1:10" x14ac:dyDescent="0.25">
      <c r="A46" s="13">
        <v>44414</v>
      </c>
      <c r="B46" s="14">
        <v>583368</v>
      </c>
      <c r="C46" s="14" t="s">
        <v>41</v>
      </c>
      <c r="D46" s="15">
        <v>357.5</v>
      </c>
      <c r="E46" s="15"/>
      <c r="F46" s="16">
        <f t="shared" si="0"/>
        <v>61750.640000000807</v>
      </c>
      <c r="G46" s="17" t="s">
        <v>44</v>
      </c>
      <c r="H46" s="18" t="s">
        <v>235</v>
      </c>
      <c r="I46" s="55">
        <v>19729</v>
      </c>
      <c r="J46" s="19">
        <v>44384</v>
      </c>
    </row>
    <row r="47" spans="1:10" x14ac:dyDescent="0.25">
      <c r="A47" s="13">
        <v>44414</v>
      </c>
      <c r="B47" s="14">
        <v>582330</v>
      </c>
      <c r="C47" s="14" t="s">
        <v>41</v>
      </c>
      <c r="D47" s="15">
        <v>2773.33</v>
      </c>
      <c r="E47" s="15"/>
      <c r="F47" s="16">
        <f t="shared" si="0"/>
        <v>58977.310000000805</v>
      </c>
      <c r="G47" s="17" t="s">
        <v>201</v>
      </c>
      <c r="H47" s="18" t="s">
        <v>236</v>
      </c>
      <c r="I47" s="55">
        <v>1042</v>
      </c>
      <c r="J47" s="19">
        <v>44385</v>
      </c>
    </row>
    <row r="48" spans="1:10" x14ac:dyDescent="0.25">
      <c r="A48" s="13">
        <v>44414</v>
      </c>
      <c r="B48" s="14">
        <v>521416</v>
      </c>
      <c r="C48" s="14" t="s">
        <v>65</v>
      </c>
      <c r="D48" s="15">
        <v>52377.15</v>
      </c>
      <c r="E48" s="15"/>
      <c r="F48" s="16">
        <f t="shared" si="0"/>
        <v>6600.1600000008038</v>
      </c>
      <c r="G48" s="17" t="s">
        <v>31</v>
      </c>
      <c r="H48" s="18" t="s">
        <v>66</v>
      </c>
      <c r="I48" s="96">
        <v>44378</v>
      </c>
      <c r="J48" s="19">
        <v>44414</v>
      </c>
    </row>
    <row r="49" spans="1:10" x14ac:dyDescent="0.25">
      <c r="A49" s="13">
        <v>44414</v>
      </c>
      <c r="B49" s="14">
        <v>61407</v>
      </c>
      <c r="C49" s="14" t="s">
        <v>69</v>
      </c>
      <c r="D49" s="15">
        <v>915.36</v>
      </c>
      <c r="E49" s="15"/>
      <c r="F49" s="16">
        <f t="shared" si="0"/>
        <v>5684.8000000008042</v>
      </c>
      <c r="G49" s="17" t="s">
        <v>32</v>
      </c>
      <c r="H49" s="18" t="s">
        <v>70</v>
      </c>
      <c r="I49" s="55" t="s">
        <v>237</v>
      </c>
      <c r="J49" s="19">
        <v>44414</v>
      </c>
    </row>
    <row r="50" spans="1:10" x14ac:dyDescent="0.25">
      <c r="A50" s="13">
        <v>44414</v>
      </c>
      <c r="B50" s="14">
        <v>581680</v>
      </c>
      <c r="C50" s="14" t="s">
        <v>41</v>
      </c>
      <c r="D50" s="15">
        <v>350</v>
      </c>
      <c r="E50" s="15"/>
      <c r="F50" s="16">
        <f t="shared" si="0"/>
        <v>5334.8000000008042</v>
      </c>
      <c r="G50" s="17" t="s">
        <v>64</v>
      </c>
      <c r="H50" s="18" t="s">
        <v>206</v>
      </c>
      <c r="I50" s="55">
        <v>54855</v>
      </c>
      <c r="J50" s="19">
        <v>44384</v>
      </c>
    </row>
    <row r="51" spans="1:10" x14ac:dyDescent="0.25">
      <c r="A51" s="13">
        <v>44417</v>
      </c>
      <c r="B51" s="14">
        <v>369318</v>
      </c>
      <c r="C51" s="14" t="s">
        <v>14</v>
      </c>
      <c r="D51" s="15">
        <v>47284.68</v>
      </c>
      <c r="E51" s="15"/>
      <c r="F51" s="16">
        <f t="shared" si="0"/>
        <v>-41949.879999999197</v>
      </c>
      <c r="G51" s="17" t="s">
        <v>34</v>
      </c>
      <c r="H51" s="18" t="s">
        <v>77</v>
      </c>
      <c r="I51" s="55">
        <v>44169</v>
      </c>
      <c r="J51" s="19">
        <v>44412</v>
      </c>
    </row>
    <row r="52" spans="1:10" x14ac:dyDescent="0.25">
      <c r="A52" s="13">
        <v>44417</v>
      </c>
      <c r="B52" s="14"/>
      <c r="C52" s="14"/>
      <c r="D52" s="15">
        <v>0</v>
      </c>
      <c r="E52" s="15"/>
      <c r="F52" s="16">
        <f t="shared" si="0"/>
        <v>-41949.879999999197</v>
      </c>
      <c r="G52" s="17" t="s">
        <v>34</v>
      </c>
      <c r="H52" s="18" t="s">
        <v>77</v>
      </c>
      <c r="I52" s="55">
        <v>897</v>
      </c>
      <c r="J52" s="19">
        <v>44414</v>
      </c>
    </row>
    <row r="53" spans="1:10" x14ac:dyDescent="0.25">
      <c r="A53" s="13">
        <v>44417</v>
      </c>
      <c r="B53" s="14"/>
      <c r="C53" s="14"/>
      <c r="D53" s="15">
        <v>0</v>
      </c>
      <c r="E53" s="15"/>
      <c r="F53" s="16">
        <f t="shared" si="0"/>
        <v>-41949.879999999197</v>
      </c>
      <c r="G53" s="17" t="s">
        <v>34</v>
      </c>
      <c r="H53" s="18" t="s">
        <v>77</v>
      </c>
      <c r="I53" s="55">
        <v>56172</v>
      </c>
      <c r="J53" s="19">
        <v>44414</v>
      </c>
    </row>
    <row r="54" spans="1:10" x14ac:dyDescent="0.25">
      <c r="A54" s="13">
        <v>44417</v>
      </c>
      <c r="B54" s="14">
        <v>551929</v>
      </c>
      <c r="C54" s="14" t="s">
        <v>65</v>
      </c>
      <c r="D54" s="15">
        <v>22461.9</v>
      </c>
      <c r="E54" s="15"/>
      <c r="F54" s="16">
        <f t="shared" si="0"/>
        <v>-64411.779999999198</v>
      </c>
      <c r="G54" s="17" t="s">
        <v>31</v>
      </c>
      <c r="H54" s="17" t="s">
        <v>238</v>
      </c>
      <c r="I54" s="55">
        <v>218154765</v>
      </c>
      <c r="J54" s="19">
        <v>44414</v>
      </c>
    </row>
    <row r="55" spans="1:10" x14ac:dyDescent="0.25">
      <c r="A55" s="13">
        <v>44417</v>
      </c>
      <c r="B55" s="14">
        <v>449664</v>
      </c>
      <c r="C55" s="14" t="s">
        <v>45</v>
      </c>
      <c r="D55" s="15"/>
      <c r="E55" s="15">
        <v>108000</v>
      </c>
      <c r="F55" s="16">
        <f t="shared" si="0"/>
        <v>43588.220000000802</v>
      </c>
      <c r="G55" s="17" t="s">
        <v>30</v>
      </c>
      <c r="H55" s="18"/>
      <c r="I55" s="55"/>
      <c r="J55" s="19"/>
    </row>
    <row r="56" spans="1:10" x14ac:dyDescent="0.25">
      <c r="A56" s="13">
        <v>44417</v>
      </c>
      <c r="B56" s="14">
        <v>906092</v>
      </c>
      <c r="C56" s="14" t="s">
        <v>41</v>
      </c>
      <c r="D56" s="15">
        <v>1391.82</v>
      </c>
      <c r="E56" s="15"/>
      <c r="F56" s="16">
        <f t="shared" si="0"/>
        <v>42196.400000000802</v>
      </c>
      <c r="G56" s="17" t="s">
        <v>48</v>
      </c>
      <c r="H56" s="18" t="s">
        <v>49</v>
      </c>
      <c r="I56" s="55">
        <v>4016</v>
      </c>
      <c r="J56" s="19">
        <v>44389</v>
      </c>
    </row>
    <row r="57" spans="1:10" x14ac:dyDescent="0.25">
      <c r="A57" s="13">
        <v>44417</v>
      </c>
      <c r="B57" s="14">
        <v>885402</v>
      </c>
      <c r="C57" s="14" t="s">
        <v>41</v>
      </c>
      <c r="D57" s="15">
        <v>780.48</v>
      </c>
      <c r="E57" s="15"/>
      <c r="F57" s="16">
        <f t="shared" si="0"/>
        <v>41415.920000000799</v>
      </c>
      <c r="G57" s="17" t="s">
        <v>44</v>
      </c>
      <c r="H57" s="18" t="s">
        <v>51</v>
      </c>
      <c r="I57" s="55">
        <v>84682</v>
      </c>
      <c r="J57" s="19">
        <v>44371</v>
      </c>
    </row>
    <row r="58" spans="1:10" x14ac:dyDescent="0.25">
      <c r="A58" s="13">
        <v>44417</v>
      </c>
      <c r="B58" s="14">
        <v>903797</v>
      </c>
      <c r="C58" s="14" t="s">
        <v>41</v>
      </c>
      <c r="D58" s="15">
        <v>2846.57</v>
      </c>
      <c r="E58" s="15"/>
      <c r="F58" s="16">
        <f t="shared" si="0"/>
        <v>38569.350000000799</v>
      </c>
      <c r="G58" s="17" t="s">
        <v>44</v>
      </c>
      <c r="H58" s="18" t="s">
        <v>86</v>
      </c>
      <c r="I58" s="55">
        <v>801630</v>
      </c>
      <c r="J58" s="19">
        <v>44372</v>
      </c>
    </row>
    <row r="59" spans="1:10" x14ac:dyDescent="0.25">
      <c r="A59" s="13">
        <v>44417</v>
      </c>
      <c r="B59" s="14">
        <v>899607</v>
      </c>
      <c r="C59" s="14" t="s">
        <v>41</v>
      </c>
      <c r="D59" s="15">
        <v>960</v>
      </c>
      <c r="E59" s="15"/>
      <c r="F59" s="16">
        <f t="shared" si="0"/>
        <v>37609.350000000799</v>
      </c>
      <c r="G59" s="17" t="s">
        <v>44</v>
      </c>
      <c r="H59" s="18" t="s">
        <v>59</v>
      </c>
      <c r="I59" s="55">
        <v>162025</v>
      </c>
      <c r="J59" s="19">
        <v>44384</v>
      </c>
    </row>
    <row r="60" spans="1:10" x14ac:dyDescent="0.25">
      <c r="A60" s="13">
        <v>44417</v>
      </c>
      <c r="B60" s="14">
        <v>880555</v>
      </c>
      <c r="C60" s="14" t="s">
        <v>41</v>
      </c>
      <c r="D60" s="15">
        <v>1200</v>
      </c>
      <c r="E60" s="15"/>
      <c r="F60" s="16">
        <f t="shared" si="0"/>
        <v>36409.350000000799</v>
      </c>
      <c r="G60" s="17" t="s">
        <v>44</v>
      </c>
      <c r="H60" s="18" t="s">
        <v>158</v>
      </c>
      <c r="I60" s="55">
        <v>120966</v>
      </c>
      <c r="J60" s="19">
        <v>44371</v>
      </c>
    </row>
    <row r="61" spans="1:10" x14ac:dyDescent="0.25">
      <c r="A61" s="13">
        <v>44417</v>
      </c>
      <c r="B61" s="14">
        <v>875398</v>
      </c>
      <c r="C61" s="14" t="s">
        <v>41</v>
      </c>
      <c r="D61" s="15">
        <v>11139.15</v>
      </c>
      <c r="E61" s="15"/>
      <c r="F61" s="16">
        <f t="shared" si="0"/>
        <v>25270.200000000797</v>
      </c>
      <c r="G61" s="17" t="s">
        <v>73</v>
      </c>
      <c r="H61" s="18" t="s">
        <v>74</v>
      </c>
      <c r="I61" s="55">
        <v>16586</v>
      </c>
      <c r="J61" s="19">
        <v>44385</v>
      </c>
    </row>
    <row r="62" spans="1:10" x14ac:dyDescent="0.25">
      <c r="A62" s="13">
        <v>44417</v>
      </c>
      <c r="B62" s="14">
        <v>898630</v>
      </c>
      <c r="C62" s="14" t="s">
        <v>41</v>
      </c>
      <c r="D62" s="15">
        <v>1733.16</v>
      </c>
      <c r="E62" s="15"/>
      <c r="F62" s="16">
        <f t="shared" si="0"/>
        <v>23537.040000000798</v>
      </c>
      <c r="G62" s="17" t="s">
        <v>44</v>
      </c>
      <c r="H62" s="18" t="s">
        <v>163</v>
      </c>
      <c r="I62" s="55">
        <v>208600</v>
      </c>
      <c r="J62" s="19">
        <v>44372</v>
      </c>
    </row>
    <row r="63" spans="1:10" x14ac:dyDescent="0.25">
      <c r="A63" s="13">
        <v>44417</v>
      </c>
      <c r="B63" s="14">
        <v>874356</v>
      </c>
      <c r="C63" s="14" t="s">
        <v>41</v>
      </c>
      <c r="D63" s="15">
        <v>681.9</v>
      </c>
      <c r="E63" s="15"/>
      <c r="F63" s="16">
        <f t="shared" si="0"/>
        <v>22855.140000000796</v>
      </c>
      <c r="G63" s="17" t="s">
        <v>44</v>
      </c>
      <c r="H63" s="18" t="s">
        <v>170</v>
      </c>
      <c r="I63" s="55">
        <v>211266</v>
      </c>
      <c r="J63" s="19">
        <v>44385</v>
      </c>
    </row>
    <row r="64" spans="1:10" x14ac:dyDescent="0.25">
      <c r="A64" s="13">
        <v>44417</v>
      </c>
      <c r="B64" s="14">
        <v>907293</v>
      </c>
      <c r="C64" s="14" t="s">
        <v>41</v>
      </c>
      <c r="D64" s="15">
        <v>840</v>
      </c>
      <c r="E64" s="15"/>
      <c r="F64" s="16">
        <f t="shared" si="0"/>
        <v>22015.140000000796</v>
      </c>
      <c r="G64" s="17" t="s">
        <v>179</v>
      </c>
      <c r="H64" s="18" t="s">
        <v>239</v>
      </c>
      <c r="I64" s="55">
        <v>10821</v>
      </c>
      <c r="J64" s="19">
        <v>44389</v>
      </c>
    </row>
    <row r="65" spans="1:10" x14ac:dyDescent="0.25">
      <c r="A65" s="13">
        <v>44417</v>
      </c>
      <c r="B65" s="14">
        <v>910074</v>
      </c>
      <c r="C65" s="14" t="s">
        <v>41</v>
      </c>
      <c r="D65" s="15">
        <v>803</v>
      </c>
      <c r="E65" s="15"/>
      <c r="F65" s="16">
        <f t="shared" si="0"/>
        <v>21212.140000000796</v>
      </c>
      <c r="G65" s="17" t="s">
        <v>44</v>
      </c>
      <c r="H65" s="18" t="s">
        <v>240</v>
      </c>
      <c r="I65" s="55">
        <v>43670</v>
      </c>
      <c r="J65" s="19">
        <v>44386</v>
      </c>
    </row>
    <row r="66" spans="1:10" x14ac:dyDescent="0.25">
      <c r="A66" s="13">
        <v>44417</v>
      </c>
      <c r="B66" s="14">
        <v>878616</v>
      </c>
      <c r="C66" s="14" t="s">
        <v>41</v>
      </c>
      <c r="D66" s="15">
        <v>2016</v>
      </c>
      <c r="E66" s="15"/>
      <c r="F66" s="16">
        <f t="shared" si="0"/>
        <v>19196.140000000796</v>
      </c>
      <c r="G66" s="17" t="s">
        <v>44</v>
      </c>
      <c r="H66" s="18" t="s">
        <v>217</v>
      </c>
      <c r="I66" s="55">
        <v>19604</v>
      </c>
      <c r="J66" s="19">
        <v>44371</v>
      </c>
    </row>
    <row r="67" spans="1:10" x14ac:dyDescent="0.25">
      <c r="A67" s="13">
        <v>44417</v>
      </c>
      <c r="B67" s="14">
        <v>908475</v>
      </c>
      <c r="C67" s="14" t="s">
        <v>41</v>
      </c>
      <c r="D67" s="15">
        <v>213.31</v>
      </c>
      <c r="E67" s="15"/>
      <c r="F67" s="16">
        <f t="shared" si="0"/>
        <v>18982.830000000795</v>
      </c>
      <c r="G67" s="17" t="s">
        <v>44</v>
      </c>
      <c r="H67" s="18" t="s">
        <v>63</v>
      </c>
      <c r="I67" s="55">
        <v>3009894</v>
      </c>
      <c r="J67" s="19">
        <v>44372</v>
      </c>
    </row>
    <row r="68" spans="1:10" x14ac:dyDescent="0.25">
      <c r="A68" s="13">
        <v>44417</v>
      </c>
      <c r="B68" s="14">
        <v>891006</v>
      </c>
      <c r="C68" s="14" t="s">
        <v>41</v>
      </c>
      <c r="D68" s="15">
        <v>2217.91</v>
      </c>
      <c r="E68" s="15"/>
      <c r="F68" s="16">
        <f t="shared" si="0"/>
        <v>16764.920000000795</v>
      </c>
      <c r="G68" s="17" t="s">
        <v>44</v>
      </c>
      <c r="H68" s="18" t="s">
        <v>203</v>
      </c>
      <c r="I68" s="55">
        <v>110050</v>
      </c>
      <c r="J68" s="19">
        <v>44371</v>
      </c>
    </row>
    <row r="69" spans="1:10" x14ac:dyDescent="0.25">
      <c r="A69" s="13">
        <v>44417</v>
      </c>
      <c r="B69" s="14">
        <v>551903</v>
      </c>
      <c r="C69" s="14" t="s">
        <v>65</v>
      </c>
      <c r="D69" s="15">
        <v>6348.17</v>
      </c>
      <c r="E69" s="15"/>
      <c r="F69" s="16">
        <f t="shared" si="0"/>
        <v>10416.750000000795</v>
      </c>
      <c r="G69" s="17" t="s">
        <v>31</v>
      </c>
      <c r="H69" s="17" t="s">
        <v>241</v>
      </c>
      <c r="I69" s="55">
        <v>216139076</v>
      </c>
      <c r="J69" s="19">
        <v>44412</v>
      </c>
    </row>
    <row r="70" spans="1:10" x14ac:dyDescent="0.25">
      <c r="A70" s="13">
        <v>44417</v>
      </c>
      <c r="B70" s="14">
        <v>904874</v>
      </c>
      <c r="C70" s="14" t="s">
        <v>41</v>
      </c>
      <c r="D70" s="15">
        <v>1659.5</v>
      </c>
      <c r="E70" s="15"/>
      <c r="F70" s="16">
        <f t="shared" si="0"/>
        <v>8757.2500000007949</v>
      </c>
      <c r="G70" s="17" t="s">
        <v>44</v>
      </c>
      <c r="H70" s="18" t="s">
        <v>51</v>
      </c>
      <c r="I70" s="55">
        <v>84852</v>
      </c>
      <c r="J70" s="19">
        <v>44372</v>
      </c>
    </row>
    <row r="71" spans="1:10" x14ac:dyDescent="0.25">
      <c r="A71" s="13">
        <v>44417</v>
      </c>
      <c r="B71" s="14">
        <v>902433</v>
      </c>
      <c r="C71" s="14" t="s">
        <v>41</v>
      </c>
      <c r="D71" s="15">
        <v>2712</v>
      </c>
      <c r="E71" s="15"/>
      <c r="F71" s="16">
        <f t="shared" si="0"/>
        <v>6045.2500000007949</v>
      </c>
      <c r="G71" s="17" t="s">
        <v>44</v>
      </c>
      <c r="H71" s="18" t="s">
        <v>50</v>
      </c>
      <c r="I71" s="55">
        <v>656061</v>
      </c>
      <c r="J71" s="19">
        <v>44372</v>
      </c>
    </row>
    <row r="72" spans="1:10" x14ac:dyDescent="0.25">
      <c r="A72" s="13">
        <v>44418</v>
      </c>
      <c r="B72" s="14">
        <v>170597</v>
      </c>
      <c r="C72" s="14" t="s">
        <v>46</v>
      </c>
      <c r="D72" s="15">
        <v>37540</v>
      </c>
      <c r="E72" s="15"/>
      <c r="F72" s="16">
        <f t="shared" si="0"/>
        <v>-31494.749999999207</v>
      </c>
      <c r="G72" s="17" t="s">
        <v>84</v>
      </c>
      <c r="H72" s="18" t="s">
        <v>85</v>
      </c>
      <c r="I72" s="55">
        <v>37323</v>
      </c>
      <c r="J72" s="19">
        <v>44414</v>
      </c>
    </row>
    <row r="73" spans="1:10" x14ac:dyDescent="0.25">
      <c r="A73" s="13">
        <v>44418</v>
      </c>
      <c r="B73" s="14">
        <v>170040</v>
      </c>
      <c r="C73" s="14" t="s">
        <v>46</v>
      </c>
      <c r="D73" s="15">
        <v>45767</v>
      </c>
      <c r="E73" s="15"/>
      <c r="F73" s="16">
        <f t="shared" si="0"/>
        <v>-77261.749999999214</v>
      </c>
      <c r="G73" s="17" t="s">
        <v>98</v>
      </c>
      <c r="H73" s="18" t="s">
        <v>99</v>
      </c>
      <c r="I73" s="55">
        <v>641</v>
      </c>
      <c r="J73" s="19">
        <v>44417</v>
      </c>
    </row>
    <row r="74" spans="1:10" x14ac:dyDescent="0.25">
      <c r="A74" s="13">
        <v>44418</v>
      </c>
      <c r="B74" s="14">
        <v>302876</v>
      </c>
      <c r="C74" s="14" t="s">
        <v>45</v>
      </c>
      <c r="D74" s="15"/>
      <c r="E74" s="15">
        <v>85000</v>
      </c>
      <c r="F74" s="16">
        <f t="shared" ref="F74:F137" si="1">F73-D74+E74</f>
        <v>7738.2500000007858</v>
      </c>
      <c r="G74" s="17" t="s">
        <v>30</v>
      </c>
      <c r="H74" s="18"/>
      <c r="I74" s="55"/>
      <c r="J74" s="19"/>
    </row>
    <row r="75" spans="1:10" x14ac:dyDescent="0.25">
      <c r="A75" s="13">
        <v>44418</v>
      </c>
      <c r="B75" s="14">
        <v>885125</v>
      </c>
      <c r="C75" s="14" t="s">
        <v>41</v>
      </c>
      <c r="D75" s="15">
        <v>35</v>
      </c>
      <c r="E75" s="15"/>
      <c r="F75" s="16">
        <f t="shared" si="1"/>
        <v>7703.2500000007858</v>
      </c>
      <c r="G75" s="17" t="s">
        <v>82</v>
      </c>
      <c r="H75" s="18" t="s">
        <v>83</v>
      </c>
      <c r="I75" s="55">
        <v>20004540</v>
      </c>
      <c r="J75" s="19">
        <v>44393</v>
      </c>
    </row>
    <row r="76" spans="1:10" x14ac:dyDescent="0.25">
      <c r="A76" s="13">
        <v>44418</v>
      </c>
      <c r="B76" s="14">
        <v>881300</v>
      </c>
      <c r="C76" s="14" t="s">
        <v>41</v>
      </c>
      <c r="D76" s="15">
        <v>584.07000000000005</v>
      </c>
      <c r="E76" s="15"/>
      <c r="F76" s="16">
        <f t="shared" si="1"/>
        <v>7119.1800000007861</v>
      </c>
      <c r="G76" s="17" t="s">
        <v>48</v>
      </c>
      <c r="H76" s="18" t="s">
        <v>49</v>
      </c>
      <c r="I76" s="55">
        <v>658</v>
      </c>
      <c r="J76" s="19">
        <v>44390</v>
      </c>
    </row>
    <row r="77" spans="1:10" x14ac:dyDescent="0.25">
      <c r="A77" s="13">
        <v>44418</v>
      </c>
      <c r="B77" s="14">
        <v>884462</v>
      </c>
      <c r="C77" s="14" t="s">
        <v>41</v>
      </c>
      <c r="D77" s="15">
        <v>518.86</v>
      </c>
      <c r="E77" s="15"/>
      <c r="F77" s="16">
        <f t="shared" si="1"/>
        <v>6600.3200000007864</v>
      </c>
      <c r="G77" s="17" t="s">
        <v>72</v>
      </c>
      <c r="H77" s="18" t="s">
        <v>204</v>
      </c>
      <c r="I77" s="55">
        <v>432008</v>
      </c>
      <c r="J77" s="19">
        <v>44398</v>
      </c>
    </row>
    <row r="78" spans="1:10" x14ac:dyDescent="0.25">
      <c r="A78" s="13">
        <v>44418</v>
      </c>
      <c r="B78" s="14">
        <v>300048</v>
      </c>
      <c r="C78" s="14" t="s">
        <v>149</v>
      </c>
      <c r="D78" s="15">
        <v>280</v>
      </c>
      <c r="E78" s="15"/>
      <c r="F78" s="16">
        <f t="shared" si="1"/>
        <v>6320.3200000007864</v>
      </c>
      <c r="G78" s="17" t="s">
        <v>150</v>
      </c>
      <c r="H78" s="18" t="s">
        <v>242</v>
      </c>
      <c r="I78" s="55">
        <v>28580</v>
      </c>
      <c r="J78" s="19">
        <v>44412</v>
      </c>
    </row>
    <row r="79" spans="1:10" x14ac:dyDescent="0.25">
      <c r="A79" s="13">
        <v>44419</v>
      </c>
      <c r="B79" s="14">
        <v>443909</v>
      </c>
      <c r="C79" s="14" t="s">
        <v>41</v>
      </c>
      <c r="D79" s="15">
        <v>1650</v>
      </c>
      <c r="E79" s="15"/>
      <c r="F79" s="16">
        <f t="shared" si="1"/>
        <v>4670.3200000007864</v>
      </c>
      <c r="G79" s="17" t="s">
        <v>179</v>
      </c>
      <c r="H79" s="18" t="s">
        <v>214</v>
      </c>
      <c r="I79" s="55">
        <v>14892</v>
      </c>
      <c r="J79" s="19">
        <v>44379</v>
      </c>
    </row>
    <row r="80" spans="1:10" x14ac:dyDescent="0.25">
      <c r="A80" s="13">
        <v>44419</v>
      </c>
      <c r="B80" s="14">
        <v>444383</v>
      </c>
      <c r="C80" s="14" t="s">
        <v>41</v>
      </c>
      <c r="D80" s="15">
        <v>375</v>
      </c>
      <c r="E80" s="15"/>
      <c r="F80" s="16">
        <f t="shared" si="1"/>
        <v>4295.3200000007864</v>
      </c>
      <c r="G80" s="17" t="s">
        <v>195</v>
      </c>
      <c r="H80" s="18" t="s">
        <v>243</v>
      </c>
      <c r="I80" s="55">
        <v>8079</v>
      </c>
      <c r="J80" s="19">
        <v>44412</v>
      </c>
    </row>
    <row r="81" spans="1:10" x14ac:dyDescent="0.25">
      <c r="A81" s="13">
        <v>44419</v>
      </c>
      <c r="B81" s="14"/>
      <c r="C81" s="14"/>
      <c r="D81" s="15">
        <v>0</v>
      </c>
      <c r="E81" s="15"/>
      <c r="F81" s="16">
        <f t="shared" si="1"/>
        <v>4295.3200000007864</v>
      </c>
      <c r="G81" s="17" t="s">
        <v>195</v>
      </c>
      <c r="H81" s="18" t="s">
        <v>243</v>
      </c>
      <c r="I81" s="55">
        <v>4929</v>
      </c>
      <c r="J81" s="19">
        <v>44412</v>
      </c>
    </row>
    <row r="82" spans="1:10" x14ac:dyDescent="0.25">
      <c r="A82" s="13">
        <v>44420</v>
      </c>
      <c r="B82" s="14">
        <v>125213</v>
      </c>
      <c r="C82" s="14" t="s">
        <v>46</v>
      </c>
      <c r="D82" s="15">
        <v>4215</v>
      </c>
      <c r="E82" s="15"/>
      <c r="F82" s="16">
        <f t="shared" si="1"/>
        <v>80.320000000786422</v>
      </c>
      <c r="G82" s="17" t="s">
        <v>54</v>
      </c>
      <c r="H82" s="18" t="s">
        <v>95</v>
      </c>
      <c r="I82" s="55">
        <v>13</v>
      </c>
      <c r="J82" s="19">
        <v>44418</v>
      </c>
    </row>
    <row r="83" spans="1:10" x14ac:dyDescent="0.25">
      <c r="A83" s="13">
        <v>44420</v>
      </c>
      <c r="B83" s="14">
        <v>482103</v>
      </c>
      <c r="C83" s="14" t="s">
        <v>45</v>
      </c>
      <c r="D83" s="15"/>
      <c r="E83" s="15">
        <v>57000</v>
      </c>
      <c r="F83" s="16">
        <f t="shared" si="1"/>
        <v>57080.320000000786</v>
      </c>
      <c r="G83" s="17" t="s">
        <v>30</v>
      </c>
      <c r="H83" s="18"/>
      <c r="I83" s="55"/>
      <c r="J83" s="19"/>
    </row>
    <row r="84" spans="1:10" x14ac:dyDescent="0.25">
      <c r="A84" s="13">
        <v>44420</v>
      </c>
      <c r="B84" s="14">
        <v>124180</v>
      </c>
      <c r="C84" s="14" t="s">
        <v>46</v>
      </c>
      <c r="D84" s="15">
        <v>4781.67</v>
      </c>
      <c r="E84" s="15"/>
      <c r="F84" s="16">
        <f t="shared" si="1"/>
        <v>52298.650000000787</v>
      </c>
      <c r="G84" s="17" t="s">
        <v>54</v>
      </c>
      <c r="H84" s="18" t="s">
        <v>91</v>
      </c>
      <c r="I84" s="55">
        <v>31</v>
      </c>
      <c r="J84" s="19">
        <v>44418</v>
      </c>
    </row>
    <row r="85" spans="1:10" x14ac:dyDescent="0.25">
      <c r="A85" s="13">
        <v>44420</v>
      </c>
      <c r="B85" s="14">
        <v>125885</v>
      </c>
      <c r="C85" s="14" t="s">
        <v>46</v>
      </c>
      <c r="D85" s="15">
        <v>2400</v>
      </c>
      <c r="E85" s="15"/>
      <c r="F85" s="16">
        <f t="shared" si="1"/>
        <v>49898.650000000787</v>
      </c>
      <c r="G85" s="17" t="s">
        <v>54</v>
      </c>
      <c r="H85" s="18" t="s">
        <v>168</v>
      </c>
      <c r="I85" s="55">
        <v>21</v>
      </c>
      <c r="J85" s="19">
        <v>44419</v>
      </c>
    </row>
    <row r="86" spans="1:10" x14ac:dyDescent="0.25">
      <c r="A86" s="13">
        <v>44420</v>
      </c>
      <c r="B86" s="14">
        <v>125554</v>
      </c>
      <c r="C86" s="14" t="s">
        <v>46</v>
      </c>
      <c r="D86" s="15">
        <v>3118.33</v>
      </c>
      <c r="E86" s="15"/>
      <c r="F86" s="16">
        <f t="shared" si="1"/>
        <v>46780.320000000786</v>
      </c>
      <c r="G86" s="17" t="s">
        <v>54</v>
      </c>
      <c r="H86" s="18" t="s">
        <v>92</v>
      </c>
      <c r="I86" s="55">
        <v>8</v>
      </c>
      <c r="J86" s="19">
        <v>44418</v>
      </c>
    </row>
    <row r="87" spans="1:10" x14ac:dyDescent="0.25">
      <c r="A87" s="13">
        <v>44420</v>
      </c>
      <c r="B87" s="14">
        <v>125039</v>
      </c>
      <c r="C87" s="14" t="s">
        <v>46</v>
      </c>
      <c r="D87" s="15">
        <v>1689.3</v>
      </c>
      <c r="E87" s="15"/>
      <c r="F87" s="16">
        <f t="shared" si="1"/>
        <v>45091.020000000783</v>
      </c>
      <c r="G87" s="17" t="s">
        <v>54</v>
      </c>
      <c r="H87" s="18" t="s">
        <v>90</v>
      </c>
      <c r="I87" s="55">
        <v>153</v>
      </c>
      <c r="J87" s="19">
        <v>44419</v>
      </c>
    </row>
    <row r="88" spans="1:10" x14ac:dyDescent="0.25">
      <c r="A88" s="13">
        <v>44420</v>
      </c>
      <c r="B88" s="14">
        <v>126260</v>
      </c>
      <c r="C88" s="14" t="s">
        <v>46</v>
      </c>
      <c r="D88" s="15">
        <v>1810.83</v>
      </c>
      <c r="E88" s="15"/>
      <c r="F88" s="16">
        <f t="shared" si="1"/>
        <v>43280.190000000781</v>
      </c>
      <c r="G88" s="17" t="s">
        <v>54</v>
      </c>
      <c r="H88" s="18" t="s">
        <v>244</v>
      </c>
      <c r="I88" s="55">
        <v>77</v>
      </c>
      <c r="J88" s="19">
        <v>44419</v>
      </c>
    </row>
    <row r="89" spans="1:10" x14ac:dyDescent="0.25">
      <c r="A89" s="13">
        <v>44420</v>
      </c>
      <c r="B89" s="14">
        <v>125386</v>
      </c>
      <c r="C89" s="14" t="s">
        <v>46</v>
      </c>
      <c r="D89" s="15">
        <v>5100</v>
      </c>
      <c r="E89" s="15"/>
      <c r="F89" s="16">
        <f t="shared" si="1"/>
        <v>38180.190000000781</v>
      </c>
      <c r="G89" s="17" t="s">
        <v>54</v>
      </c>
      <c r="H89" s="18" t="s">
        <v>93</v>
      </c>
      <c r="I89" s="55">
        <v>127</v>
      </c>
      <c r="J89" s="19">
        <v>44419</v>
      </c>
    </row>
    <row r="90" spans="1:10" x14ac:dyDescent="0.25">
      <c r="A90" s="13">
        <v>44420</v>
      </c>
      <c r="B90" s="14">
        <v>126054</v>
      </c>
      <c r="C90" s="14" t="s">
        <v>46</v>
      </c>
      <c r="D90" s="15">
        <v>3315</v>
      </c>
      <c r="E90" s="15"/>
      <c r="F90" s="16">
        <f t="shared" si="1"/>
        <v>34865.190000000781</v>
      </c>
      <c r="G90" s="17" t="s">
        <v>54</v>
      </c>
      <c r="H90" s="18" t="s">
        <v>96</v>
      </c>
      <c r="I90" s="55">
        <v>133</v>
      </c>
      <c r="J90" s="19">
        <v>44419</v>
      </c>
    </row>
    <row r="91" spans="1:10" x14ac:dyDescent="0.25">
      <c r="A91" s="13">
        <v>44420</v>
      </c>
      <c r="B91" s="14">
        <v>124356</v>
      </c>
      <c r="C91" s="14" t="s">
        <v>46</v>
      </c>
      <c r="D91" s="15">
        <v>6213.33</v>
      </c>
      <c r="E91" s="15"/>
      <c r="F91" s="16">
        <f t="shared" si="1"/>
        <v>28651.860000000779</v>
      </c>
      <c r="G91" s="17" t="s">
        <v>54</v>
      </c>
      <c r="H91" s="18" t="s">
        <v>100</v>
      </c>
      <c r="I91" s="55">
        <v>43</v>
      </c>
      <c r="J91" s="19">
        <v>44418</v>
      </c>
    </row>
    <row r="92" spans="1:10" x14ac:dyDescent="0.25">
      <c r="A92" s="13">
        <v>44420</v>
      </c>
      <c r="B92" s="14">
        <v>126662</v>
      </c>
      <c r="C92" s="14" t="s">
        <v>245</v>
      </c>
      <c r="D92" s="15"/>
      <c r="E92" s="15">
        <v>7414.15</v>
      </c>
      <c r="F92" s="16">
        <f t="shared" si="1"/>
        <v>36066.010000000781</v>
      </c>
      <c r="G92" s="17" t="s">
        <v>22</v>
      </c>
      <c r="H92" s="18"/>
      <c r="I92" s="55"/>
      <c r="J92" s="19"/>
    </row>
    <row r="93" spans="1:10" x14ac:dyDescent="0.25">
      <c r="A93" s="13">
        <v>44420</v>
      </c>
      <c r="B93" s="14">
        <v>126662</v>
      </c>
      <c r="C93" s="14" t="s">
        <v>46</v>
      </c>
      <c r="D93" s="15">
        <v>7414.15</v>
      </c>
      <c r="E93" s="15"/>
      <c r="F93" s="16">
        <f t="shared" si="1"/>
        <v>28651.860000000779</v>
      </c>
      <c r="G93" s="17" t="s">
        <v>154</v>
      </c>
      <c r="H93" s="18"/>
      <c r="I93" s="55"/>
      <c r="J93" s="19"/>
    </row>
    <row r="94" spans="1:10" x14ac:dyDescent="0.25">
      <c r="A94" s="13">
        <v>44420</v>
      </c>
      <c r="B94" s="14">
        <v>388129</v>
      </c>
      <c r="C94" s="14" t="s">
        <v>41</v>
      </c>
      <c r="D94" s="15">
        <v>529.83000000000004</v>
      </c>
      <c r="E94" s="15"/>
      <c r="F94" s="16">
        <f t="shared" si="1"/>
        <v>28122.030000000777</v>
      </c>
      <c r="G94" s="17" t="s">
        <v>44</v>
      </c>
      <c r="H94" s="18" t="s">
        <v>126</v>
      </c>
      <c r="I94" s="55">
        <v>11356</v>
      </c>
      <c r="J94" s="19">
        <v>44390</v>
      </c>
    </row>
    <row r="95" spans="1:10" x14ac:dyDescent="0.25">
      <c r="A95" s="13">
        <v>44420</v>
      </c>
      <c r="B95" s="14">
        <v>391454</v>
      </c>
      <c r="C95" s="14" t="s">
        <v>41</v>
      </c>
      <c r="D95" s="15">
        <v>2399.7600000000002</v>
      </c>
      <c r="E95" s="15"/>
      <c r="F95" s="16">
        <f t="shared" si="1"/>
        <v>25722.270000000775</v>
      </c>
      <c r="G95" s="17" t="s">
        <v>44</v>
      </c>
      <c r="H95" s="18" t="s">
        <v>63</v>
      </c>
      <c r="I95" s="55">
        <v>3010719</v>
      </c>
      <c r="J95" s="19">
        <v>44375</v>
      </c>
    </row>
    <row r="96" spans="1:10" x14ac:dyDescent="0.25">
      <c r="A96" s="13">
        <v>44420</v>
      </c>
      <c r="B96" s="14">
        <v>388726</v>
      </c>
      <c r="C96" s="14" t="s">
        <v>41</v>
      </c>
      <c r="D96" s="15">
        <v>244.5</v>
      </c>
      <c r="E96" s="15"/>
      <c r="F96" s="16">
        <f t="shared" si="1"/>
        <v>25477.770000000775</v>
      </c>
      <c r="G96" s="17" t="s">
        <v>114</v>
      </c>
      <c r="H96" s="18" t="s">
        <v>115</v>
      </c>
      <c r="I96" s="55">
        <v>79595</v>
      </c>
      <c r="J96" s="19">
        <v>44390</v>
      </c>
    </row>
    <row r="97" spans="1:10" x14ac:dyDescent="0.25">
      <c r="A97" s="13">
        <v>44420</v>
      </c>
      <c r="B97" s="14">
        <v>387159</v>
      </c>
      <c r="C97" s="14" t="s">
        <v>41</v>
      </c>
      <c r="D97" s="15">
        <v>940</v>
      </c>
      <c r="E97" s="15"/>
      <c r="F97" s="16">
        <f t="shared" si="1"/>
        <v>24537.770000000775</v>
      </c>
      <c r="G97" s="17" t="s">
        <v>44</v>
      </c>
      <c r="H97" s="18" t="s">
        <v>246</v>
      </c>
      <c r="I97" s="55">
        <v>125884</v>
      </c>
      <c r="J97" s="19">
        <v>44389</v>
      </c>
    </row>
    <row r="98" spans="1:10" x14ac:dyDescent="0.25">
      <c r="A98" s="13">
        <v>44420</v>
      </c>
      <c r="B98" s="14">
        <v>389367</v>
      </c>
      <c r="C98" s="14" t="s">
        <v>41</v>
      </c>
      <c r="D98" s="15">
        <v>1721.14</v>
      </c>
      <c r="E98" s="15"/>
      <c r="F98" s="16">
        <f t="shared" si="1"/>
        <v>22816.630000000776</v>
      </c>
      <c r="G98" s="17" t="s">
        <v>48</v>
      </c>
      <c r="H98" s="18" t="s">
        <v>49</v>
      </c>
      <c r="I98" s="55">
        <v>4031</v>
      </c>
      <c r="J98" s="19">
        <v>44392</v>
      </c>
    </row>
    <row r="99" spans="1:10" x14ac:dyDescent="0.25">
      <c r="A99" s="13">
        <v>44420</v>
      </c>
      <c r="B99" s="14">
        <v>389959</v>
      </c>
      <c r="C99" s="14" t="s">
        <v>41</v>
      </c>
      <c r="D99" s="15">
        <v>78.099999999999994</v>
      </c>
      <c r="E99" s="15"/>
      <c r="F99" s="16">
        <f t="shared" si="1"/>
        <v>22738.530000000777</v>
      </c>
      <c r="G99" s="17" t="s">
        <v>80</v>
      </c>
      <c r="H99" s="18" t="s">
        <v>81</v>
      </c>
      <c r="I99" s="55">
        <v>50004580</v>
      </c>
      <c r="J99" s="19">
        <v>44397</v>
      </c>
    </row>
    <row r="100" spans="1:10" x14ac:dyDescent="0.25">
      <c r="A100" s="13">
        <v>44420</v>
      </c>
      <c r="B100" s="14">
        <v>124821</v>
      </c>
      <c r="C100" s="14" t="s">
        <v>46</v>
      </c>
      <c r="D100" s="15">
        <v>11400</v>
      </c>
      <c r="E100" s="15"/>
      <c r="F100" s="16">
        <f t="shared" si="1"/>
        <v>11338.530000000777</v>
      </c>
      <c r="G100" s="17" t="s">
        <v>54</v>
      </c>
      <c r="H100" s="18" t="s">
        <v>97</v>
      </c>
      <c r="I100" s="55">
        <v>383</v>
      </c>
      <c r="J100" s="19">
        <v>44418</v>
      </c>
    </row>
    <row r="101" spans="1:10" x14ac:dyDescent="0.25">
      <c r="A101" s="13">
        <v>44421</v>
      </c>
      <c r="B101" s="14">
        <v>131552</v>
      </c>
      <c r="C101" s="14" t="s">
        <v>69</v>
      </c>
      <c r="D101" s="15">
        <v>3761.67</v>
      </c>
      <c r="E101" s="15"/>
      <c r="F101" s="16">
        <f t="shared" si="1"/>
        <v>7576.8600000007773</v>
      </c>
      <c r="G101" s="17" t="s">
        <v>54</v>
      </c>
      <c r="H101" s="18" t="s">
        <v>133</v>
      </c>
      <c r="I101" s="55">
        <v>49</v>
      </c>
      <c r="J101" s="19">
        <v>44420</v>
      </c>
    </row>
    <row r="102" spans="1:10" x14ac:dyDescent="0.25">
      <c r="A102" s="13">
        <v>44421</v>
      </c>
      <c r="B102" s="14">
        <v>130886</v>
      </c>
      <c r="C102" s="14" t="s">
        <v>46</v>
      </c>
      <c r="D102" s="15">
        <v>7414.15</v>
      </c>
      <c r="E102" s="15"/>
      <c r="F102" s="16">
        <f t="shared" si="1"/>
        <v>162.71000000077765</v>
      </c>
      <c r="G102" s="17" t="s">
        <v>54</v>
      </c>
      <c r="H102" s="18" t="s">
        <v>94</v>
      </c>
      <c r="I102" s="55">
        <v>1450</v>
      </c>
      <c r="J102" s="19">
        <v>44419</v>
      </c>
    </row>
    <row r="103" spans="1:10" x14ac:dyDescent="0.25">
      <c r="A103" s="13">
        <v>44421</v>
      </c>
      <c r="B103" s="14"/>
      <c r="C103" s="14"/>
      <c r="D103" s="15">
        <v>0</v>
      </c>
      <c r="E103" s="15"/>
      <c r="F103" s="16">
        <f t="shared" si="1"/>
        <v>162.71000000077765</v>
      </c>
      <c r="G103" s="17" t="s">
        <v>54</v>
      </c>
      <c r="H103" s="18" t="s">
        <v>94</v>
      </c>
      <c r="I103" s="55">
        <v>1451</v>
      </c>
      <c r="J103" s="19">
        <v>44419</v>
      </c>
    </row>
    <row r="104" spans="1:10" x14ac:dyDescent="0.25">
      <c r="A104" s="13">
        <v>44421</v>
      </c>
      <c r="B104" s="14">
        <v>167340</v>
      </c>
      <c r="C104" s="14" t="s">
        <v>46</v>
      </c>
      <c r="D104" s="15">
        <v>12916.67</v>
      </c>
      <c r="E104" s="15"/>
      <c r="F104" s="16">
        <f t="shared" si="1"/>
        <v>-12753.959999999222</v>
      </c>
      <c r="G104" s="17" t="s">
        <v>54</v>
      </c>
      <c r="H104" s="18" t="s">
        <v>162</v>
      </c>
      <c r="I104" s="55">
        <v>4</v>
      </c>
      <c r="J104" s="19">
        <v>44420</v>
      </c>
    </row>
    <row r="105" spans="1:10" x14ac:dyDescent="0.25">
      <c r="A105" s="13">
        <v>44421</v>
      </c>
      <c r="B105" s="14">
        <v>169472</v>
      </c>
      <c r="C105" s="14" t="s">
        <v>46</v>
      </c>
      <c r="D105" s="15">
        <v>22653.33</v>
      </c>
      <c r="E105" s="15"/>
      <c r="F105" s="16">
        <f t="shared" si="1"/>
        <v>-35407.289999999222</v>
      </c>
      <c r="G105" s="17" t="s">
        <v>54</v>
      </c>
      <c r="H105" s="18" t="s">
        <v>106</v>
      </c>
      <c r="I105" s="55">
        <v>19</v>
      </c>
      <c r="J105" s="19">
        <v>44420</v>
      </c>
    </row>
    <row r="106" spans="1:10" x14ac:dyDescent="0.25">
      <c r="A106" s="13">
        <v>44421</v>
      </c>
      <c r="B106" s="14"/>
      <c r="C106" s="14"/>
      <c r="D106" s="15">
        <v>0</v>
      </c>
      <c r="E106" s="15"/>
      <c r="F106" s="16">
        <f>F114-D106+E106</f>
        <v>-107026.45999999922</v>
      </c>
      <c r="G106" s="17" t="s">
        <v>54</v>
      </c>
      <c r="H106" s="18" t="s">
        <v>106</v>
      </c>
      <c r="I106" s="55">
        <v>18</v>
      </c>
      <c r="J106" s="19">
        <v>44420</v>
      </c>
    </row>
    <row r="107" spans="1:10" x14ac:dyDescent="0.25">
      <c r="A107" s="13">
        <v>44421</v>
      </c>
      <c r="B107" s="14">
        <v>163010</v>
      </c>
      <c r="C107" s="14" t="s">
        <v>46</v>
      </c>
      <c r="D107" s="15">
        <v>3300</v>
      </c>
      <c r="E107" s="15"/>
      <c r="F107" s="16">
        <f>F105-D107+E107</f>
        <v>-38707.289999999222</v>
      </c>
      <c r="G107" s="17" t="s">
        <v>54</v>
      </c>
      <c r="H107" s="18" t="s">
        <v>247</v>
      </c>
      <c r="I107" s="55">
        <v>1</v>
      </c>
      <c r="J107" s="19">
        <v>44420</v>
      </c>
    </row>
    <row r="108" spans="1:10" x14ac:dyDescent="0.25">
      <c r="A108" s="13">
        <v>44421</v>
      </c>
      <c r="B108" s="14">
        <v>168461</v>
      </c>
      <c r="C108" s="14" t="s">
        <v>46</v>
      </c>
      <c r="D108" s="15">
        <v>12369.43</v>
      </c>
      <c r="E108" s="15"/>
      <c r="F108" s="16">
        <f t="shared" si="1"/>
        <v>-51076.719999999223</v>
      </c>
      <c r="G108" s="17" t="s">
        <v>54</v>
      </c>
      <c r="H108" s="18" t="s">
        <v>129</v>
      </c>
      <c r="I108" s="55">
        <v>108</v>
      </c>
      <c r="J108" s="19">
        <v>44420</v>
      </c>
    </row>
    <row r="109" spans="1:10" x14ac:dyDescent="0.25">
      <c r="A109" s="13">
        <v>44421</v>
      </c>
      <c r="B109" s="14">
        <v>165782</v>
      </c>
      <c r="C109" s="14" t="s">
        <v>46</v>
      </c>
      <c r="D109" s="15">
        <v>5875</v>
      </c>
      <c r="E109" s="15"/>
      <c r="F109" s="16">
        <f t="shared" si="1"/>
        <v>-56951.719999999223</v>
      </c>
      <c r="G109" s="17" t="s">
        <v>54</v>
      </c>
      <c r="H109" s="18" t="s">
        <v>248</v>
      </c>
      <c r="I109" s="55">
        <v>9</v>
      </c>
      <c r="J109" s="19">
        <v>44420</v>
      </c>
    </row>
    <row r="110" spans="1:10" x14ac:dyDescent="0.25">
      <c r="A110" s="13">
        <v>44421</v>
      </c>
      <c r="B110" s="14">
        <v>163762</v>
      </c>
      <c r="C110" s="14" t="s">
        <v>46</v>
      </c>
      <c r="D110" s="15">
        <v>4870</v>
      </c>
      <c r="E110" s="15"/>
      <c r="F110" s="16">
        <f t="shared" si="1"/>
        <v>-61821.719999999223</v>
      </c>
      <c r="G110" s="17" t="s">
        <v>54</v>
      </c>
      <c r="H110" s="18" t="s">
        <v>155</v>
      </c>
      <c r="I110" s="55">
        <v>8</v>
      </c>
      <c r="J110" s="19">
        <v>44420</v>
      </c>
    </row>
    <row r="111" spans="1:10" x14ac:dyDescent="0.25">
      <c r="A111" s="13">
        <v>44421</v>
      </c>
      <c r="B111" s="14">
        <v>164120</v>
      </c>
      <c r="C111" s="14" t="s">
        <v>46</v>
      </c>
      <c r="D111" s="15">
        <v>3110</v>
      </c>
      <c r="E111" s="15"/>
      <c r="F111" s="16">
        <f t="shared" si="1"/>
        <v>-64931.719999999223</v>
      </c>
      <c r="G111" s="17" t="s">
        <v>54</v>
      </c>
      <c r="H111" s="18" t="s">
        <v>156</v>
      </c>
      <c r="I111" s="55">
        <v>158</v>
      </c>
      <c r="J111" s="19">
        <v>44420</v>
      </c>
    </row>
    <row r="112" spans="1:10" x14ac:dyDescent="0.25">
      <c r="A112" s="13">
        <v>44421</v>
      </c>
      <c r="B112" s="14">
        <v>167020</v>
      </c>
      <c r="C112" s="14" t="s">
        <v>46</v>
      </c>
      <c r="D112" s="15">
        <v>2496.41</v>
      </c>
      <c r="E112" s="15"/>
      <c r="F112" s="16">
        <f t="shared" si="1"/>
        <v>-67428.129999999219</v>
      </c>
      <c r="G112" s="17" t="s">
        <v>54</v>
      </c>
      <c r="H112" s="18" t="s">
        <v>110</v>
      </c>
      <c r="I112" s="55">
        <v>146</v>
      </c>
      <c r="J112" s="19">
        <v>44420</v>
      </c>
    </row>
    <row r="113" spans="1:10" x14ac:dyDescent="0.25">
      <c r="A113" s="13">
        <v>44421</v>
      </c>
      <c r="B113" s="14">
        <v>163363</v>
      </c>
      <c r="C113" s="14" t="s">
        <v>46</v>
      </c>
      <c r="D113" s="15">
        <v>30145</v>
      </c>
      <c r="E113" s="15"/>
      <c r="F113" s="16">
        <f t="shared" si="1"/>
        <v>-97573.129999999219</v>
      </c>
      <c r="G113" s="17" t="s">
        <v>54</v>
      </c>
      <c r="H113" s="18" t="s">
        <v>123</v>
      </c>
      <c r="I113" s="55">
        <v>14</v>
      </c>
      <c r="J113" s="19">
        <v>44420</v>
      </c>
    </row>
    <row r="114" spans="1:10" x14ac:dyDescent="0.25">
      <c r="A114" s="13">
        <v>44421</v>
      </c>
      <c r="B114" s="14">
        <v>164389</v>
      </c>
      <c r="C114" s="14" t="s">
        <v>46</v>
      </c>
      <c r="D114" s="15">
        <v>9453.33</v>
      </c>
      <c r="E114" s="15"/>
      <c r="F114" s="16">
        <f t="shared" si="1"/>
        <v>-107026.45999999922</v>
      </c>
      <c r="G114" s="17" t="s">
        <v>54</v>
      </c>
      <c r="H114" s="18" t="s">
        <v>134</v>
      </c>
      <c r="I114" s="55">
        <v>51</v>
      </c>
      <c r="J114" s="19">
        <v>44420</v>
      </c>
    </row>
    <row r="115" spans="1:10" x14ac:dyDescent="0.25">
      <c r="A115" s="13">
        <v>44421</v>
      </c>
      <c r="B115" s="14">
        <v>168668</v>
      </c>
      <c r="C115" s="14" t="s">
        <v>46</v>
      </c>
      <c r="D115" s="15">
        <v>5023.33</v>
      </c>
      <c r="E115" s="15"/>
      <c r="F115" s="16">
        <f>F106-D115+E115</f>
        <v>-112049.78999999922</v>
      </c>
      <c r="G115" s="17" t="s">
        <v>54</v>
      </c>
      <c r="H115" s="18" t="s">
        <v>104</v>
      </c>
      <c r="I115" s="55">
        <v>13</v>
      </c>
      <c r="J115" s="19">
        <v>44420</v>
      </c>
    </row>
    <row r="116" spans="1:10" x14ac:dyDescent="0.25">
      <c r="A116" s="13">
        <v>44421</v>
      </c>
      <c r="B116" s="14">
        <v>164768</v>
      </c>
      <c r="C116" s="14" t="s">
        <v>46</v>
      </c>
      <c r="D116" s="15">
        <v>3960</v>
      </c>
      <c r="E116" s="15"/>
      <c r="F116" s="16">
        <f t="shared" si="1"/>
        <v>-116009.78999999922</v>
      </c>
      <c r="G116" s="17" t="s">
        <v>54</v>
      </c>
      <c r="H116" s="18" t="s">
        <v>249</v>
      </c>
      <c r="I116" s="55">
        <v>24</v>
      </c>
      <c r="J116" s="19">
        <v>44420</v>
      </c>
    </row>
    <row r="117" spans="1:10" x14ac:dyDescent="0.25">
      <c r="A117" s="13">
        <v>44421</v>
      </c>
      <c r="B117" s="14">
        <v>168865</v>
      </c>
      <c r="C117" s="14" t="s">
        <v>46</v>
      </c>
      <c r="D117" s="15">
        <v>1780</v>
      </c>
      <c r="E117" s="15"/>
      <c r="F117" s="16">
        <f t="shared" si="1"/>
        <v>-117789.78999999922</v>
      </c>
      <c r="G117" s="17" t="s">
        <v>54</v>
      </c>
      <c r="H117" s="18" t="s">
        <v>109</v>
      </c>
      <c r="I117" s="55">
        <v>167</v>
      </c>
      <c r="J117" s="19">
        <v>44420</v>
      </c>
    </row>
    <row r="118" spans="1:10" x14ac:dyDescent="0.25">
      <c r="A118" s="13">
        <v>44421</v>
      </c>
      <c r="B118" s="14">
        <v>656069</v>
      </c>
      <c r="C118" s="14" t="s">
        <v>45</v>
      </c>
      <c r="D118" s="15"/>
      <c r="E118" s="15">
        <v>142000</v>
      </c>
      <c r="F118" s="16">
        <f t="shared" si="1"/>
        <v>24210.210000000778</v>
      </c>
      <c r="G118" s="17" t="s">
        <v>30</v>
      </c>
      <c r="H118" s="18"/>
      <c r="I118" s="55"/>
      <c r="J118" s="19"/>
    </row>
    <row r="119" spans="1:10" x14ac:dyDescent="0.25">
      <c r="A119" s="13">
        <v>44421</v>
      </c>
      <c r="B119" s="14">
        <v>440516</v>
      </c>
      <c r="C119" s="14" t="s">
        <v>41</v>
      </c>
      <c r="D119" s="15">
        <v>1210.55</v>
      </c>
      <c r="E119" s="15"/>
      <c r="F119" s="16">
        <f t="shared" si="1"/>
        <v>22999.660000000778</v>
      </c>
      <c r="G119" s="17" t="s">
        <v>44</v>
      </c>
      <c r="H119" s="18" t="s">
        <v>63</v>
      </c>
      <c r="I119" s="55">
        <v>3012380</v>
      </c>
      <c r="J119" s="19">
        <v>44376</v>
      </c>
    </row>
    <row r="120" spans="1:10" x14ac:dyDescent="0.25">
      <c r="A120" s="13">
        <v>44421</v>
      </c>
      <c r="B120" s="14">
        <v>441077</v>
      </c>
      <c r="C120" s="14" t="s">
        <v>41</v>
      </c>
      <c r="D120" s="15">
        <v>639.4</v>
      </c>
      <c r="E120" s="15"/>
      <c r="F120" s="16">
        <f t="shared" si="1"/>
        <v>22360.260000000777</v>
      </c>
      <c r="G120" s="17" t="s">
        <v>64</v>
      </c>
      <c r="H120" s="18" t="s">
        <v>204</v>
      </c>
      <c r="I120" s="55">
        <v>427352</v>
      </c>
      <c r="J120" s="19">
        <v>44391</v>
      </c>
    </row>
    <row r="121" spans="1:10" x14ac:dyDescent="0.25">
      <c r="A121" s="13">
        <v>44421</v>
      </c>
      <c r="B121" s="14">
        <v>447207</v>
      </c>
      <c r="C121" s="14" t="s">
        <v>41</v>
      </c>
      <c r="D121" s="15">
        <v>397.66</v>
      </c>
      <c r="E121" s="15"/>
      <c r="F121" s="16">
        <f t="shared" si="1"/>
        <v>21962.600000000777</v>
      </c>
      <c r="G121" s="17" t="s">
        <v>48</v>
      </c>
      <c r="H121" s="18" t="s">
        <v>49</v>
      </c>
      <c r="I121" s="55">
        <v>675</v>
      </c>
      <c r="J121" s="19">
        <v>44393</v>
      </c>
    </row>
    <row r="122" spans="1:10" x14ac:dyDescent="0.25">
      <c r="A122" s="13">
        <v>44421</v>
      </c>
      <c r="B122" s="14">
        <v>130546</v>
      </c>
      <c r="C122" s="14" t="s">
        <v>46</v>
      </c>
      <c r="D122" s="15">
        <v>140</v>
      </c>
      <c r="E122" s="15"/>
      <c r="F122" s="16">
        <f t="shared" si="1"/>
        <v>21822.600000000777</v>
      </c>
      <c r="G122" s="17" t="s">
        <v>52</v>
      </c>
      <c r="H122" s="18" t="s">
        <v>250</v>
      </c>
      <c r="I122" s="55">
        <v>4288</v>
      </c>
      <c r="J122" s="19">
        <v>44393</v>
      </c>
    </row>
    <row r="123" spans="1:10" x14ac:dyDescent="0.25">
      <c r="A123" s="13">
        <v>44421</v>
      </c>
      <c r="B123" s="14">
        <v>166698</v>
      </c>
      <c r="C123" s="14" t="s">
        <v>46</v>
      </c>
      <c r="D123" s="15">
        <v>17631.669999999998</v>
      </c>
      <c r="E123" s="15"/>
      <c r="F123" s="16">
        <f t="shared" si="1"/>
        <v>4190.9300000007788</v>
      </c>
      <c r="G123" s="17" t="s">
        <v>54</v>
      </c>
      <c r="H123" s="18" t="s">
        <v>112</v>
      </c>
      <c r="I123" s="55">
        <v>4</v>
      </c>
      <c r="J123" s="19">
        <v>44420</v>
      </c>
    </row>
    <row r="124" spans="1:10" x14ac:dyDescent="0.25">
      <c r="A124" s="13">
        <v>44424</v>
      </c>
      <c r="B124" s="14">
        <v>537826</v>
      </c>
      <c r="C124" s="14" t="s">
        <v>45</v>
      </c>
      <c r="D124" s="15"/>
      <c r="E124" s="15">
        <v>70000</v>
      </c>
      <c r="F124" s="16">
        <f t="shared" si="1"/>
        <v>74190.930000000779</v>
      </c>
      <c r="G124" s="17" t="s">
        <v>30</v>
      </c>
      <c r="H124" s="18"/>
      <c r="I124" s="55"/>
      <c r="J124" s="19"/>
    </row>
    <row r="125" spans="1:10" x14ac:dyDescent="0.25">
      <c r="A125" s="13">
        <v>44424</v>
      </c>
      <c r="B125" s="14">
        <v>133064</v>
      </c>
      <c r="C125" s="14" t="s">
        <v>46</v>
      </c>
      <c r="D125" s="15">
        <v>11248.33</v>
      </c>
      <c r="E125" s="15"/>
      <c r="F125" s="16">
        <f t="shared" si="1"/>
        <v>62942.600000000777</v>
      </c>
      <c r="G125" s="17" t="s">
        <v>54</v>
      </c>
      <c r="H125" s="18" t="s">
        <v>116</v>
      </c>
      <c r="I125" s="55">
        <v>24</v>
      </c>
      <c r="J125" s="19">
        <v>44421</v>
      </c>
    </row>
    <row r="126" spans="1:10" x14ac:dyDescent="0.25">
      <c r="A126" s="13">
        <v>44424</v>
      </c>
      <c r="B126" s="14">
        <v>687745</v>
      </c>
      <c r="C126" s="14" t="s">
        <v>41</v>
      </c>
      <c r="D126" s="15">
        <v>178.5</v>
      </c>
      <c r="E126" s="15"/>
      <c r="F126" s="16">
        <f t="shared" si="1"/>
        <v>62764.100000000777</v>
      </c>
      <c r="G126" s="17" t="s">
        <v>88</v>
      </c>
      <c r="H126" s="18" t="s">
        <v>89</v>
      </c>
      <c r="I126" s="55">
        <v>6634</v>
      </c>
      <c r="J126" s="19">
        <v>44392</v>
      </c>
    </row>
    <row r="127" spans="1:10" x14ac:dyDescent="0.25">
      <c r="A127" s="13">
        <v>44424</v>
      </c>
      <c r="B127" s="14">
        <v>695803</v>
      </c>
      <c r="C127" s="14" t="s">
        <v>41</v>
      </c>
      <c r="D127" s="15">
        <v>600</v>
      </c>
      <c r="E127" s="15"/>
      <c r="F127" s="16">
        <f t="shared" si="1"/>
        <v>62164.100000000777</v>
      </c>
      <c r="G127" s="17" t="s">
        <v>52</v>
      </c>
      <c r="H127" s="18" t="s">
        <v>101</v>
      </c>
      <c r="I127" s="55">
        <v>6223</v>
      </c>
      <c r="J127" s="19">
        <v>44410</v>
      </c>
    </row>
    <row r="128" spans="1:10" x14ac:dyDescent="0.25">
      <c r="A128" s="13">
        <v>44424</v>
      </c>
      <c r="B128" s="14">
        <v>692233</v>
      </c>
      <c r="C128" s="14" t="s">
        <v>41</v>
      </c>
      <c r="D128" s="15">
        <v>1290</v>
      </c>
      <c r="E128" s="15"/>
      <c r="F128" s="16">
        <f t="shared" si="1"/>
        <v>60874.100000000777</v>
      </c>
      <c r="G128" s="17" t="s">
        <v>47</v>
      </c>
      <c r="H128" s="18" t="s">
        <v>125</v>
      </c>
      <c r="I128" s="55">
        <v>24919</v>
      </c>
      <c r="J128" s="19">
        <v>44407</v>
      </c>
    </row>
    <row r="129" spans="1:10" x14ac:dyDescent="0.25">
      <c r="A129" s="13">
        <v>44424</v>
      </c>
      <c r="B129" s="14">
        <v>690228</v>
      </c>
      <c r="C129" s="14" t="s">
        <v>41</v>
      </c>
      <c r="D129" s="15">
        <v>215.28</v>
      </c>
      <c r="E129" s="15"/>
      <c r="F129" s="16">
        <f t="shared" si="1"/>
        <v>60658.820000000778</v>
      </c>
      <c r="G129" s="17" t="s">
        <v>88</v>
      </c>
      <c r="H129" s="18" t="s">
        <v>211</v>
      </c>
      <c r="I129" s="55">
        <v>12788</v>
      </c>
      <c r="J129" s="19">
        <v>44392</v>
      </c>
    </row>
    <row r="130" spans="1:10" x14ac:dyDescent="0.25">
      <c r="A130" s="13">
        <v>44424</v>
      </c>
      <c r="B130" s="14">
        <v>686969</v>
      </c>
      <c r="C130" s="14" t="s">
        <v>41</v>
      </c>
      <c r="D130" s="15">
        <v>99</v>
      </c>
      <c r="E130" s="15"/>
      <c r="F130" s="16">
        <f t="shared" si="1"/>
        <v>60559.820000000778</v>
      </c>
      <c r="G130" s="17" t="s">
        <v>67</v>
      </c>
      <c r="H130" s="18" t="s">
        <v>68</v>
      </c>
      <c r="I130" s="55">
        <v>33046</v>
      </c>
      <c r="J130" s="19">
        <v>44393</v>
      </c>
    </row>
    <row r="131" spans="1:10" x14ac:dyDescent="0.25">
      <c r="A131" s="13">
        <v>44424</v>
      </c>
      <c r="B131" s="14">
        <v>688824</v>
      </c>
      <c r="C131" s="14" t="s">
        <v>41</v>
      </c>
      <c r="D131" s="15">
        <v>1585</v>
      </c>
      <c r="E131" s="15"/>
      <c r="F131" s="16">
        <f t="shared" si="1"/>
        <v>58974.820000000778</v>
      </c>
      <c r="G131" s="17" t="s">
        <v>114</v>
      </c>
      <c r="H131" s="18" t="s">
        <v>251</v>
      </c>
      <c r="I131" s="55">
        <v>1274</v>
      </c>
      <c r="J131" s="19">
        <v>44393</v>
      </c>
    </row>
    <row r="132" spans="1:10" x14ac:dyDescent="0.25">
      <c r="A132" s="13">
        <v>44424</v>
      </c>
      <c r="B132" s="14">
        <v>695130</v>
      </c>
      <c r="C132" s="14" t="s">
        <v>41</v>
      </c>
      <c r="D132" s="15">
        <v>600</v>
      </c>
      <c r="E132" s="15"/>
      <c r="F132" s="16">
        <f t="shared" si="1"/>
        <v>58374.820000000778</v>
      </c>
      <c r="G132" s="17" t="s">
        <v>44</v>
      </c>
      <c r="H132" s="18" t="s">
        <v>53</v>
      </c>
      <c r="I132" s="55">
        <v>15608</v>
      </c>
      <c r="J132" s="19">
        <v>44396</v>
      </c>
    </row>
    <row r="133" spans="1:10" x14ac:dyDescent="0.25">
      <c r="A133" s="13">
        <v>44424</v>
      </c>
      <c r="B133" s="14">
        <v>694426</v>
      </c>
      <c r="C133" s="14" t="s">
        <v>41</v>
      </c>
      <c r="D133" s="15">
        <v>86</v>
      </c>
      <c r="E133" s="15"/>
      <c r="F133" s="16">
        <f t="shared" si="1"/>
        <v>58288.820000000778</v>
      </c>
      <c r="G133" s="17" t="s">
        <v>114</v>
      </c>
      <c r="H133" s="18" t="s">
        <v>252</v>
      </c>
      <c r="I133" s="55">
        <v>2288</v>
      </c>
      <c r="J133" s="19">
        <v>44396</v>
      </c>
    </row>
    <row r="134" spans="1:10" x14ac:dyDescent="0.25">
      <c r="A134" s="13">
        <v>44424</v>
      </c>
      <c r="B134" s="14">
        <v>690963</v>
      </c>
      <c r="C134" s="14" t="s">
        <v>41</v>
      </c>
      <c r="D134" s="15">
        <v>169.74</v>
      </c>
      <c r="E134" s="15"/>
      <c r="F134" s="16">
        <f t="shared" si="1"/>
        <v>58119.08000000078</v>
      </c>
      <c r="G134" s="17" t="s">
        <v>103</v>
      </c>
      <c r="H134" s="18" t="s">
        <v>253</v>
      </c>
      <c r="I134" s="55">
        <v>1014056</v>
      </c>
      <c r="J134" s="19">
        <v>44409</v>
      </c>
    </row>
    <row r="135" spans="1:10" x14ac:dyDescent="0.25">
      <c r="A135" s="13">
        <v>44424</v>
      </c>
      <c r="B135" s="14"/>
      <c r="C135" s="14"/>
      <c r="D135" s="15">
        <v>0</v>
      </c>
      <c r="E135" s="15"/>
      <c r="F135" s="16">
        <f t="shared" si="1"/>
        <v>58119.08000000078</v>
      </c>
      <c r="G135" s="17" t="s">
        <v>103</v>
      </c>
      <c r="H135" s="18" t="s">
        <v>253</v>
      </c>
      <c r="I135" s="55">
        <v>968444</v>
      </c>
      <c r="J135" s="19">
        <v>44409</v>
      </c>
    </row>
    <row r="136" spans="1:10" x14ac:dyDescent="0.25">
      <c r="A136" s="13">
        <v>44424</v>
      </c>
      <c r="B136" s="14">
        <v>693014</v>
      </c>
      <c r="C136" s="14" t="s">
        <v>41</v>
      </c>
      <c r="D136" s="15">
        <v>3319.62</v>
      </c>
      <c r="E136" s="15"/>
      <c r="F136" s="16">
        <f t="shared" si="1"/>
        <v>54799.460000000778</v>
      </c>
      <c r="G136" s="17" t="s">
        <v>44</v>
      </c>
      <c r="H136" s="18" t="s">
        <v>210</v>
      </c>
      <c r="I136" s="55">
        <v>2255357</v>
      </c>
      <c r="J136" s="19">
        <v>44363</v>
      </c>
    </row>
    <row r="137" spans="1:10" x14ac:dyDescent="0.25">
      <c r="A137" s="13">
        <v>44424</v>
      </c>
      <c r="B137" s="14">
        <v>693713</v>
      </c>
      <c r="C137" s="14" t="s">
        <v>41</v>
      </c>
      <c r="D137" s="15">
        <v>1192.99</v>
      </c>
      <c r="E137" s="15"/>
      <c r="F137" s="16">
        <f t="shared" si="1"/>
        <v>53606.47000000078</v>
      </c>
      <c r="G137" s="17" t="s">
        <v>48</v>
      </c>
      <c r="H137" s="18" t="s">
        <v>49</v>
      </c>
      <c r="I137" s="55">
        <v>4050</v>
      </c>
      <c r="J137" s="19">
        <v>44396</v>
      </c>
    </row>
    <row r="138" spans="1:10" x14ac:dyDescent="0.25">
      <c r="A138" s="13">
        <v>44424</v>
      </c>
      <c r="B138" s="14">
        <v>131578</v>
      </c>
      <c r="C138" s="14" t="s">
        <v>46</v>
      </c>
      <c r="D138" s="15">
        <v>72</v>
      </c>
      <c r="E138" s="15"/>
      <c r="F138" s="16">
        <f t="shared" ref="F138:F201" si="2">F137-D138+E138</f>
        <v>53534.47000000078</v>
      </c>
      <c r="G138" s="17" t="s">
        <v>175</v>
      </c>
      <c r="H138" s="18" t="s">
        <v>178</v>
      </c>
      <c r="I138" s="55">
        <v>73369160</v>
      </c>
      <c r="J138" s="19">
        <v>44424</v>
      </c>
    </row>
    <row r="139" spans="1:10" x14ac:dyDescent="0.25">
      <c r="A139" s="13">
        <v>44424</v>
      </c>
      <c r="B139" s="14">
        <v>691610</v>
      </c>
      <c r="C139" s="14" t="s">
        <v>41</v>
      </c>
      <c r="D139" s="15">
        <v>299</v>
      </c>
      <c r="E139" s="15"/>
      <c r="F139" s="16">
        <f t="shared" si="2"/>
        <v>53235.47000000078</v>
      </c>
      <c r="G139" s="17" t="s">
        <v>103</v>
      </c>
      <c r="H139" s="18" t="s">
        <v>253</v>
      </c>
      <c r="I139" s="55">
        <v>968445</v>
      </c>
      <c r="J139" s="19">
        <v>44409</v>
      </c>
    </row>
    <row r="140" spans="1:10" x14ac:dyDescent="0.25">
      <c r="A140" s="13">
        <v>44424</v>
      </c>
      <c r="B140" s="14">
        <v>133989</v>
      </c>
      <c r="C140" s="14" t="s">
        <v>46</v>
      </c>
      <c r="D140" s="15">
        <v>4504.8</v>
      </c>
      <c r="E140" s="15"/>
      <c r="F140" s="16">
        <f t="shared" si="2"/>
        <v>48730.670000000777</v>
      </c>
      <c r="G140" s="17" t="s">
        <v>54</v>
      </c>
      <c r="H140" s="18" t="s">
        <v>135</v>
      </c>
      <c r="I140" s="55">
        <v>434</v>
      </c>
      <c r="J140" s="19">
        <v>44421</v>
      </c>
    </row>
    <row r="141" spans="1:10" x14ac:dyDescent="0.25">
      <c r="A141" s="13">
        <v>44424</v>
      </c>
      <c r="B141" s="14">
        <v>134561</v>
      </c>
      <c r="C141" s="14" t="s">
        <v>46</v>
      </c>
      <c r="D141" s="15">
        <v>12060</v>
      </c>
      <c r="E141" s="15"/>
      <c r="F141" s="16">
        <f t="shared" si="2"/>
        <v>36670.670000000777</v>
      </c>
      <c r="G141" s="17" t="s">
        <v>54</v>
      </c>
      <c r="H141" s="18" t="s">
        <v>121</v>
      </c>
      <c r="I141" s="55">
        <v>33</v>
      </c>
      <c r="J141" s="19">
        <v>44421</v>
      </c>
    </row>
    <row r="142" spans="1:10" x14ac:dyDescent="0.25">
      <c r="A142" s="13">
        <v>44424</v>
      </c>
      <c r="B142" s="14">
        <v>134417</v>
      </c>
      <c r="C142" s="14" t="s">
        <v>46</v>
      </c>
      <c r="D142" s="15">
        <v>9273.33</v>
      </c>
      <c r="E142" s="15"/>
      <c r="F142" s="16">
        <f t="shared" si="2"/>
        <v>27397.340000000775</v>
      </c>
      <c r="G142" s="17" t="s">
        <v>54</v>
      </c>
      <c r="H142" s="18" t="s">
        <v>120</v>
      </c>
      <c r="I142" s="55">
        <v>14</v>
      </c>
      <c r="J142" s="19">
        <v>44421</v>
      </c>
    </row>
    <row r="143" spans="1:10" x14ac:dyDescent="0.25">
      <c r="A143" s="13">
        <v>44424</v>
      </c>
      <c r="B143" s="14">
        <v>133248</v>
      </c>
      <c r="C143" s="14" t="s">
        <v>46</v>
      </c>
      <c r="D143" s="15">
        <v>500</v>
      </c>
      <c r="E143" s="15"/>
      <c r="F143" s="16">
        <f t="shared" si="2"/>
        <v>26897.340000000775</v>
      </c>
      <c r="G143" s="17" t="s">
        <v>54</v>
      </c>
      <c r="H143" s="18" t="s">
        <v>122</v>
      </c>
      <c r="I143" s="55">
        <v>21</v>
      </c>
      <c r="J143" s="19">
        <v>44421</v>
      </c>
    </row>
    <row r="144" spans="1:10" x14ac:dyDescent="0.25">
      <c r="A144" s="13">
        <v>44424</v>
      </c>
      <c r="B144" s="14">
        <v>134287</v>
      </c>
      <c r="C144" s="14" t="s">
        <v>46</v>
      </c>
      <c r="D144" s="15">
        <v>2180</v>
      </c>
      <c r="E144" s="15"/>
      <c r="F144" s="16">
        <f t="shared" si="2"/>
        <v>24717.340000000775</v>
      </c>
      <c r="G144" s="17" t="s">
        <v>54</v>
      </c>
      <c r="H144" s="18" t="s">
        <v>117</v>
      </c>
      <c r="I144" s="55">
        <v>31</v>
      </c>
      <c r="J144" s="19">
        <v>44421</v>
      </c>
    </row>
    <row r="145" spans="1:10" x14ac:dyDescent="0.25">
      <c r="A145" s="13">
        <v>44424</v>
      </c>
      <c r="B145" s="14">
        <v>134788</v>
      </c>
      <c r="C145" s="14" t="s">
        <v>46</v>
      </c>
      <c r="D145" s="15">
        <v>3700</v>
      </c>
      <c r="E145" s="15"/>
      <c r="F145" s="16">
        <f t="shared" si="2"/>
        <v>21017.340000000775</v>
      </c>
      <c r="G145" s="17" t="s">
        <v>54</v>
      </c>
      <c r="H145" s="18" t="s">
        <v>254</v>
      </c>
      <c r="I145" s="55">
        <v>12</v>
      </c>
      <c r="J145" s="19">
        <v>44421</v>
      </c>
    </row>
    <row r="146" spans="1:10" x14ac:dyDescent="0.25">
      <c r="A146" s="13">
        <v>44424</v>
      </c>
      <c r="B146" s="14">
        <v>132755</v>
      </c>
      <c r="C146" s="14" t="s">
        <v>46</v>
      </c>
      <c r="D146" s="15">
        <v>4995</v>
      </c>
      <c r="E146" s="15"/>
      <c r="F146" s="16">
        <f t="shared" si="2"/>
        <v>16022.340000000775</v>
      </c>
      <c r="G146" s="17" t="s">
        <v>54</v>
      </c>
      <c r="H146" s="18" t="s">
        <v>118</v>
      </c>
      <c r="I146" s="55">
        <v>51</v>
      </c>
      <c r="J146" s="19">
        <v>44421</v>
      </c>
    </row>
    <row r="147" spans="1:10" x14ac:dyDescent="0.25">
      <c r="A147" s="13">
        <v>44424</v>
      </c>
      <c r="B147" s="14">
        <v>132923</v>
      </c>
      <c r="C147" s="14" t="s">
        <v>46</v>
      </c>
      <c r="D147" s="15">
        <v>6213.33</v>
      </c>
      <c r="E147" s="15"/>
      <c r="F147" s="16">
        <f t="shared" si="2"/>
        <v>9809.0100000007751</v>
      </c>
      <c r="G147" s="17" t="s">
        <v>54</v>
      </c>
      <c r="H147" s="18" t="s">
        <v>119</v>
      </c>
      <c r="I147" s="55">
        <v>30</v>
      </c>
      <c r="J147" s="19">
        <v>44421</v>
      </c>
    </row>
    <row r="148" spans="1:10" x14ac:dyDescent="0.25">
      <c r="A148" s="13">
        <v>44424</v>
      </c>
      <c r="B148" s="14">
        <v>132574</v>
      </c>
      <c r="C148" s="14" t="s">
        <v>46</v>
      </c>
      <c r="D148" s="15">
        <v>5616.67</v>
      </c>
      <c r="E148" s="15"/>
      <c r="F148" s="16">
        <f t="shared" si="2"/>
        <v>4192.340000000775</v>
      </c>
      <c r="G148" s="17" t="s">
        <v>54</v>
      </c>
      <c r="H148" s="18" t="s">
        <v>169</v>
      </c>
      <c r="I148" s="55">
        <v>112</v>
      </c>
      <c r="J148" s="19">
        <v>44421</v>
      </c>
    </row>
    <row r="149" spans="1:10" x14ac:dyDescent="0.25">
      <c r="A149" s="13">
        <v>44424</v>
      </c>
      <c r="B149" s="14">
        <v>689525</v>
      </c>
      <c r="C149" s="14" t="s">
        <v>41</v>
      </c>
      <c r="D149" s="15">
        <v>709.51</v>
      </c>
      <c r="E149" s="15"/>
      <c r="F149" s="16">
        <f t="shared" si="2"/>
        <v>3482.8300000007748</v>
      </c>
      <c r="G149" s="17" t="s">
        <v>102</v>
      </c>
      <c r="H149" s="18" t="s">
        <v>209</v>
      </c>
      <c r="I149" s="55">
        <v>57289</v>
      </c>
      <c r="J149" s="19">
        <v>44394</v>
      </c>
    </row>
    <row r="150" spans="1:10" x14ac:dyDescent="0.25">
      <c r="A150" s="13">
        <v>44425</v>
      </c>
      <c r="B150" s="14">
        <v>132903</v>
      </c>
      <c r="C150" s="14" t="s">
        <v>46</v>
      </c>
      <c r="D150" s="15">
        <v>1446.67</v>
      </c>
      <c r="E150" s="15"/>
      <c r="F150" s="16">
        <f t="shared" si="2"/>
        <v>2036.1600000007747</v>
      </c>
      <c r="G150" s="17" t="s">
        <v>54</v>
      </c>
      <c r="H150" s="18" t="s">
        <v>113</v>
      </c>
      <c r="I150" s="55">
        <v>44</v>
      </c>
      <c r="J150" s="19">
        <v>44424</v>
      </c>
    </row>
    <row r="151" spans="1:10" x14ac:dyDescent="0.25">
      <c r="A151" s="13">
        <v>44425</v>
      </c>
      <c r="B151" s="14">
        <v>133591</v>
      </c>
      <c r="C151" s="14" t="s">
        <v>46</v>
      </c>
      <c r="D151" s="15">
        <v>100</v>
      </c>
      <c r="E151" s="15"/>
      <c r="F151" s="16">
        <f t="shared" si="2"/>
        <v>1936.1600000007747</v>
      </c>
      <c r="G151" s="17" t="s">
        <v>54</v>
      </c>
      <c r="H151" s="18" t="s">
        <v>255</v>
      </c>
      <c r="I151" s="55">
        <v>31</v>
      </c>
      <c r="J151" s="19">
        <v>44424</v>
      </c>
    </row>
    <row r="152" spans="1:10" x14ac:dyDescent="0.25">
      <c r="A152" s="13">
        <v>44425</v>
      </c>
      <c r="B152" s="14">
        <v>132496</v>
      </c>
      <c r="C152" s="14" t="s">
        <v>46</v>
      </c>
      <c r="D152" s="15">
        <v>4611.67</v>
      </c>
      <c r="E152" s="15"/>
      <c r="F152" s="16">
        <f t="shared" si="2"/>
        <v>-2675.5099999992253</v>
      </c>
      <c r="G152" s="17" t="s">
        <v>54</v>
      </c>
      <c r="H152" s="18" t="s">
        <v>207</v>
      </c>
      <c r="I152" s="55">
        <v>24</v>
      </c>
      <c r="J152" s="19">
        <v>44424</v>
      </c>
    </row>
    <row r="153" spans="1:10" x14ac:dyDescent="0.25">
      <c r="A153" s="13">
        <v>44425</v>
      </c>
      <c r="B153" s="14">
        <v>133880</v>
      </c>
      <c r="C153" s="14" t="s">
        <v>46</v>
      </c>
      <c r="D153" s="15">
        <v>19218.330000000002</v>
      </c>
      <c r="E153" s="15"/>
      <c r="F153" s="16">
        <f t="shared" si="2"/>
        <v>-21893.839999999225</v>
      </c>
      <c r="G153" s="17" t="s">
        <v>54</v>
      </c>
      <c r="H153" s="18" t="s">
        <v>100</v>
      </c>
      <c r="I153" s="55">
        <v>44</v>
      </c>
      <c r="J153" s="19">
        <v>44424</v>
      </c>
    </row>
    <row r="154" spans="1:10" x14ac:dyDescent="0.25">
      <c r="A154" s="13">
        <v>44425</v>
      </c>
      <c r="B154" s="14">
        <v>134930</v>
      </c>
      <c r="C154" s="14" t="s">
        <v>46</v>
      </c>
      <c r="D154" s="15">
        <v>8061.71</v>
      </c>
      <c r="E154" s="15"/>
      <c r="F154" s="16">
        <f t="shared" si="2"/>
        <v>-29955.549999999224</v>
      </c>
      <c r="G154" s="17" t="s">
        <v>54</v>
      </c>
      <c r="H154" s="18" t="s">
        <v>130</v>
      </c>
      <c r="I154" s="55">
        <v>60</v>
      </c>
      <c r="J154" s="19">
        <v>44425</v>
      </c>
    </row>
    <row r="155" spans="1:10" x14ac:dyDescent="0.25">
      <c r="A155" s="13">
        <v>44425</v>
      </c>
      <c r="B155" s="14">
        <v>132760</v>
      </c>
      <c r="C155" s="14" t="s">
        <v>46</v>
      </c>
      <c r="D155" s="15">
        <v>12720</v>
      </c>
      <c r="E155" s="15"/>
      <c r="F155" s="16">
        <f t="shared" si="2"/>
        <v>-42675.549999999224</v>
      </c>
      <c r="G155" s="17" t="s">
        <v>54</v>
      </c>
      <c r="H155" s="18" t="s">
        <v>124</v>
      </c>
      <c r="I155" s="55">
        <v>11</v>
      </c>
      <c r="J155" s="19">
        <v>44424</v>
      </c>
    </row>
    <row r="156" spans="1:10" x14ac:dyDescent="0.25">
      <c r="A156" s="13">
        <v>44425</v>
      </c>
      <c r="B156" s="14">
        <v>133410</v>
      </c>
      <c r="C156" s="14" t="s">
        <v>46</v>
      </c>
      <c r="D156" s="15">
        <v>3590</v>
      </c>
      <c r="E156" s="15"/>
      <c r="F156" s="16">
        <f t="shared" si="2"/>
        <v>-46265.549999999224</v>
      </c>
      <c r="G156" s="17" t="s">
        <v>54</v>
      </c>
      <c r="H156" s="18" t="s">
        <v>122</v>
      </c>
      <c r="I156" s="55">
        <v>22</v>
      </c>
      <c r="J156" s="19">
        <v>44424</v>
      </c>
    </row>
    <row r="157" spans="1:10" x14ac:dyDescent="0.25">
      <c r="A157" s="13">
        <v>44425</v>
      </c>
      <c r="B157" s="14">
        <v>132322</v>
      </c>
      <c r="C157" s="14" t="s">
        <v>46</v>
      </c>
      <c r="D157" s="15">
        <v>4805</v>
      </c>
      <c r="E157" s="15"/>
      <c r="F157" s="16">
        <f t="shared" si="2"/>
        <v>-51070.549999999224</v>
      </c>
      <c r="G157" s="17" t="s">
        <v>54</v>
      </c>
      <c r="H157" s="18" t="s">
        <v>131</v>
      </c>
      <c r="I157" s="55">
        <v>139</v>
      </c>
      <c r="J157" s="19">
        <v>44424</v>
      </c>
    </row>
    <row r="158" spans="1:10" x14ac:dyDescent="0.25">
      <c r="A158" s="13">
        <v>44425</v>
      </c>
      <c r="B158" s="14">
        <v>131412</v>
      </c>
      <c r="C158" s="14" t="s">
        <v>46</v>
      </c>
      <c r="D158" s="15">
        <v>10698.9</v>
      </c>
      <c r="E158" s="15"/>
      <c r="F158" s="16">
        <f t="shared" si="2"/>
        <v>-61769.449999999226</v>
      </c>
      <c r="G158" s="17" t="s">
        <v>54</v>
      </c>
      <c r="H158" s="18" t="s">
        <v>79</v>
      </c>
      <c r="I158" s="55">
        <v>70</v>
      </c>
      <c r="J158" s="19">
        <v>44421</v>
      </c>
    </row>
    <row r="159" spans="1:10" x14ac:dyDescent="0.25">
      <c r="A159" s="13">
        <v>44425</v>
      </c>
      <c r="B159" s="14">
        <v>132157</v>
      </c>
      <c r="C159" s="14" t="s">
        <v>46</v>
      </c>
      <c r="D159" s="15">
        <v>3112.69</v>
      </c>
      <c r="E159" s="15"/>
      <c r="F159" s="16">
        <f t="shared" si="2"/>
        <v>-64882.139999999228</v>
      </c>
      <c r="G159" s="17" t="s">
        <v>54</v>
      </c>
      <c r="H159" s="18" t="s">
        <v>108</v>
      </c>
      <c r="I159" s="55">
        <v>444</v>
      </c>
      <c r="J159" s="19">
        <v>44421</v>
      </c>
    </row>
    <row r="160" spans="1:10" x14ac:dyDescent="0.25">
      <c r="A160" s="13">
        <v>44425</v>
      </c>
      <c r="B160" s="14">
        <v>131585</v>
      </c>
      <c r="C160" s="14" t="s">
        <v>46</v>
      </c>
      <c r="D160" s="15">
        <v>600</v>
      </c>
      <c r="E160" s="15"/>
      <c r="F160" s="16">
        <f t="shared" si="2"/>
        <v>-65482.139999999228</v>
      </c>
      <c r="G160" s="17" t="s">
        <v>54</v>
      </c>
      <c r="H160" s="18" t="s">
        <v>256</v>
      </c>
      <c r="I160" s="55">
        <v>37</v>
      </c>
      <c r="J160" s="19">
        <v>44424</v>
      </c>
    </row>
    <row r="161" spans="1:10" x14ac:dyDescent="0.25">
      <c r="A161" s="13">
        <v>44425</v>
      </c>
      <c r="B161" s="14">
        <v>131932</v>
      </c>
      <c r="C161" s="14" t="s">
        <v>46</v>
      </c>
      <c r="D161" s="15">
        <v>2252.4</v>
      </c>
      <c r="E161" s="15"/>
      <c r="F161" s="16">
        <f t="shared" si="2"/>
        <v>-67734.539999999222</v>
      </c>
      <c r="G161" s="17" t="s">
        <v>54</v>
      </c>
      <c r="H161" s="18" t="s">
        <v>107</v>
      </c>
      <c r="I161" s="55">
        <v>5</v>
      </c>
      <c r="J161" s="19">
        <v>44420</v>
      </c>
    </row>
    <row r="162" spans="1:10" x14ac:dyDescent="0.25">
      <c r="A162" s="13">
        <v>44425</v>
      </c>
      <c r="B162" s="14">
        <v>131751</v>
      </c>
      <c r="C162" s="14" t="s">
        <v>46</v>
      </c>
      <c r="D162" s="15">
        <v>3873.33</v>
      </c>
      <c r="E162" s="15"/>
      <c r="F162" s="16">
        <f t="shared" si="2"/>
        <v>-71607.869999999224</v>
      </c>
      <c r="G162" s="17" t="s">
        <v>54</v>
      </c>
      <c r="H162" s="18" t="s">
        <v>257</v>
      </c>
      <c r="I162" s="55">
        <v>2</v>
      </c>
      <c r="J162" s="19">
        <v>44421</v>
      </c>
    </row>
    <row r="163" spans="1:10" x14ac:dyDescent="0.25">
      <c r="A163" s="13">
        <v>44425</v>
      </c>
      <c r="B163" s="14">
        <v>135323</v>
      </c>
      <c r="C163" s="14" t="s">
        <v>46</v>
      </c>
      <c r="D163" s="15">
        <v>1126.2</v>
      </c>
      <c r="E163" s="15"/>
      <c r="F163" s="16">
        <f t="shared" si="2"/>
        <v>-72734.069999999221</v>
      </c>
      <c r="G163" s="17" t="s">
        <v>54</v>
      </c>
      <c r="H163" s="18" t="s">
        <v>111</v>
      </c>
      <c r="I163" s="55">
        <v>196</v>
      </c>
      <c r="J163" s="19">
        <v>44424</v>
      </c>
    </row>
    <row r="164" spans="1:10" x14ac:dyDescent="0.25">
      <c r="A164" s="13">
        <v>44425</v>
      </c>
      <c r="B164" s="14">
        <v>400838</v>
      </c>
      <c r="C164" s="14" t="s">
        <v>45</v>
      </c>
      <c r="D164" s="15"/>
      <c r="E164" s="15">
        <v>78000</v>
      </c>
      <c r="F164" s="16">
        <f t="shared" si="2"/>
        <v>5265.9300000007788</v>
      </c>
      <c r="G164" s="17" t="s">
        <v>30</v>
      </c>
      <c r="H164" s="18"/>
      <c r="I164" s="55"/>
      <c r="J164" s="19"/>
    </row>
    <row r="165" spans="1:10" x14ac:dyDescent="0.25">
      <c r="A165" s="13">
        <v>44426</v>
      </c>
      <c r="B165" s="14">
        <v>121389</v>
      </c>
      <c r="C165" s="14" t="s">
        <v>46</v>
      </c>
      <c r="D165" s="15">
        <v>1243.51</v>
      </c>
      <c r="E165" s="15"/>
      <c r="F165" s="16">
        <f t="shared" si="2"/>
        <v>4022.4200000007786</v>
      </c>
      <c r="G165" s="17" t="s">
        <v>54</v>
      </c>
      <c r="H165" s="18" t="s">
        <v>132</v>
      </c>
      <c r="I165" s="55">
        <v>300</v>
      </c>
      <c r="J165" s="19">
        <v>44425</v>
      </c>
    </row>
    <row r="166" spans="1:10" x14ac:dyDescent="0.25">
      <c r="A166" s="13">
        <v>44426</v>
      </c>
      <c r="B166" s="14">
        <v>121727</v>
      </c>
      <c r="C166" s="14" t="s">
        <v>46</v>
      </c>
      <c r="D166" s="15">
        <v>2251.67</v>
      </c>
      <c r="E166" s="15"/>
      <c r="F166" s="16">
        <f t="shared" si="2"/>
        <v>1770.7500000007785</v>
      </c>
      <c r="G166" s="17" t="s">
        <v>54</v>
      </c>
      <c r="H166" s="18" t="s">
        <v>105</v>
      </c>
      <c r="I166" s="55">
        <v>49</v>
      </c>
      <c r="J166" s="19">
        <v>44425</v>
      </c>
    </row>
    <row r="167" spans="1:10" x14ac:dyDescent="0.25">
      <c r="A167" s="13">
        <v>44426</v>
      </c>
      <c r="B167" s="14">
        <v>361302</v>
      </c>
      <c r="C167" s="14" t="s">
        <v>41</v>
      </c>
      <c r="D167" s="15">
        <v>559.29999999999995</v>
      </c>
      <c r="E167" s="15"/>
      <c r="F167" s="16">
        <f t="shared" si="2"/>
        <v>1211.4500000007786</v>
      </c>
      <c r="G167" s="17" t="s">
        <v>75</v>
      </c>
      <c r="H167" s="18" t="s">
        <v>76</v>
      </c>
      <c r="I167" s="55">
        <v>42068</v>
      </c>
      <c r="J167" s="19">
        <v>44398</v>
      </c>
    </row>
    <row r="168" spans="1:10" x14ac:dyDescent="0.25">
      <c r="A168" s="13">
        <v>44426</v>
      </c>
      <c r="B168" s="14">
        <v>649692</v>
      </c>
      <c r="C168" s="14" t="s">
        <v>45</v>
      </c>
      <c r="D168" s="15"/>
      <c r="E168" s="15">
        <v>135000</v>
      </c>
      <c r="F168" s="16">
        <f t="shared" si="2"/>
        <v>136211.45000000077</v>
      </c>
      <c r="G168" s="17" t="s">
        <v>30</v>
      </c>
      <c r="H168" s="18"/>
      <c r="I168" s="55"/>
      <c r="J168" s="19"/>
    </row>
    <row r="169" spans="1:10" x14ac:dyDescent="0.25">
      <c r="A169" s="13">
        <v>44426</v>
      </c>
      <c r="B169" s="14">
        <v>360861</v>
      </c>
      <c r="C169" s="14" t="s">
        <v>41</v>
      </c>
      <c r="D169" s="15">
        <v>105.6</v>
      </c>
      <c r="E169" s="15"/>
      <c r="F169" s="16">
        <f t="shared" si="2"/>
        <v>136105.85000000076</v>
      </c>
      <c r="G169" s="17" t="s">
        <v>136</v>
      </c>
      <c r="H169" s="18" t="s">
        <v>258</v>
      </c>
      <c r="I169" s="55">
        <v>4638</v>
      </c>
      <c r="J169" s="19">
        <v>44396</v>
      </c>
    </row>
    <row r="170" spans="1:10" x14ac:dyDescent="0.25">
      <c r="A170" s="13">
        <v>44426</v>
      </c>
      <c r="B170" s="14">
        <v>120820</v>
      </c>
      <c r="C170" s="14" t="s">
        <v>46</v>
      </c>
      <c r="D170" s="15">
        <v>600</v>
      </c>
      <c r="E170" s="15"/>
      <c r="F170" s="16">
        <f t="shared" si="2"/>
        <v>135505.85000000076</v>
      </c>
      <c r="G170" s="17" t="s">
        <v>52</v>
      </c>
      <c r="H170" s="18" t="s">
        <v>208</v>
      </c>
      <c r="I170" s="55">
        <v>394</v>
      </c>
      <c r="J170" s="19">
        <v>44396</v>
      </c>
    </row>
    <row r="171" spans="1:10" x14ac:dyDescent="0.25">
      <c r="A171" s="13">
        <v>44426</v>
      </c>
      <c r="B171" s="14">
        <v>181519</v>
      </c>
      <c r="C171" s="14" t="s">
        <v>69</v>
      </c>
      <c r="D171" s="15">
        <v>128191.92</v>
      </c>
      <c r="E171" s="15"/>
      <c r="F171" s="16">
        <f t="shared" si="2"/>
        <v>7313.9300000007643</v>
      </c>
      <c r="G171" s="17" t="s">
        <v>171</v>
      </c>
      <c r="H171" s="18" t="s">
        <v>172</v>
      </c>
      <c r="I171" s="96">
        <v>44378</v>
      </c>
      <c r="J171" s="19">
        <v>44408</v>
      </c>
    </row>
    <row r="172" spans="1:10" x14ac:dyDescent="0.25">
      <c r="A172" s="13">
        <v>44426</v>
      </c>
      <c r="B172" s="14">
        <v>376449</v>
      </c>
      <c r="C172" s="14" t="s">
        <v>41</v>
      </c>
      <c r="D172" s="15">
        <v>838.82</v>
      </c>
      <c r="E172" s="15"/>
      <c r="F172" s="16">
        <f t="shared" si="2"/>
        <v>6475.1100000007646</v>
      </c>
      <c r="G172" s="17" t="s">
        <v>48</v>
      </c>
      <c r="H172" s="18" t="s">
        <v>49</v>
      </c>
      <c r="I172" s="55">
        <v>687</v>
      </c>
      <c r="J172" s="19">
        <v>44398</v>
      </c>
    </row>
    <row r="173" spans="1:10" x14ac:dyDescent="0.25">
      <c r="A173" s="13">
        <v>44427</v>
      </c>
      <c r="B173" s="14">
        <v>280642</v>
      </c>
      <c r="C173" s="14" t="s">
        <v>41</v>
      </c>
      <c r="D173" s="15">
        <v>664.81</v>
      </c>
      <c r="E173" s="15"/>
      <c r="F173" s="16">
        <f t="shared" si="2"/>
        <v>5810.3000000007651</v>
      </c>
      <c r="G173" s="17" t="s">
        <v>44</v>
      </c>
      <c r="H173" s="18" t="s">
        <v>159</v>
      </c>
      <c r="I173" s="55">
        <v>83238</v>
      </c>
      <c r="J173" s="19">
        <v>44399</v>
      </c>
    </row>
    <row r="174" spans="1:10" x14ac:dyDescent="0.25">
      <c r="A174" s="13">
        <v>44427</v>
      </c>
      <c r="B174" s="14">
        <v>272541</v>
      </c>
      <c r="C174" s="14" t="s">
        <v>41</v>
      </c>
      <c r="D174" s="15">
        <v>3833.55</v>
      </c>
      <c r="E174" s="15"/>
      <c r="F174" s="16">
        <f t="shared" si="2"/>
        <v>1976.7500000007649</v>
      </c>
      <c r="G174" s="17" t="s">
        <v>44</v>
      </c>
      <c r="H174" s="18" t="s">
        <v>159</v>
      </c>
      <c r="I174" s="55">
        <v>81354</v>
      </c>
      <c r="J174" s="19">
        <v>44371</v>
      </c>
    </row>
    <row r="175" spans="1:10" x14ac:dyDescent="0.25">
      <c r="A175" s="13">
        <v>44427</v>
      </c>
      <c r="B175" s="14">
        <v>277095</v>
      </c>
      <c r="C175" s="14" t="s">
        <v>41</v>
      </c>
      <c r="D175" s="15">
        <v>260.39999999999998</v>
      </c>
      <c r="E175" s="15"/>
      <c r="F175" s="16">
        <f t="shared" si="2"/>
        <v>1716.3500000007648</v>
      </c>
      <c r="G175" s="17" t="s">
        <v>161</v>
      </c>
      <c r="H175" s="18" t="s">
        <v>205</v>
      </c>
      <c r="I175" s="55">
        <v>7137</v>
      </c>
      <c r="J175" s="19">
        <v>44397</v>
      </c>
    </row>
    <row r="176" spans="1:10" x14ac:dyDescent="0.25">
      <c r="A176" s="13">
        <v>44427</v>
      </c>
      <c r="B176" s="14">
        <v>274014</v>
      </c>
      <c r="C176" s="14" t="s">
        <v>41</v>
      </c>
      <c r="D176" s="15">
        <v>643.77</v>
      </c>
      <c r="E176" s="15"/>
      <c r="F176" s="16">
        <f t="shared" si="2"/>
        <v>1072.5800000007648</v>
      </c>
      <c r="G176" s="17" t="s">
        <v>44</v>
      </c>
      <c r="H176" s="18" t="s">
        <v>51</v>
      </c>
      <c r="I176" s="55">
        <v>89535</v>
      </c>
      <c r="J176" s="19">
        <v>44399</v>
      </c>
    </row>
    <row r="177" spans="1:10" x14ac:dyDescent="0.25">
      <c r="A177" s="13">
        <v>44427</v>
      </c>
      <c r="B177" s="14">
        <v>417682</v>
      </c>
      <c r="C177" s="14" t="s">
        <v>45</v>
      </c>
      <c r="D177" s="15"/>
      <c r="E177" s="15">
        <v>9000</v>
      </c>
      <c r="F177" s="16">
        <f t="shared" si="2"/>
        <v>10072.580000000766</v>
      </c>
      <c r="G177" s="17" t="s">
        <v>30</v>
      </c>
      <c r="H177" s="18"/>
      <c r="I177" s="55"/>
      <c r="J177" s="19"/>
    </row>
    <row r="178" spans="1:10" x14ac:dyDescent="0.25">
      <c r="A178" s="13">
        <v>44427</v>
      </c>
      <c r="B178" s="14">
        <v>276023</v>
      </c>
      <c r="C178" s="14" t="s">
        <v>41</v>
      </c>
      <c r="D178" s="15">
        <v>128.75</v>
      </c>
      <c r="E178" s="15"/>
      <c r="F178" s="16">
        <f t="shared" si="2"/>
        <v>9943.8300000007657</v>
      </c>
      <c r="G178" s="17" t="s">
        <v>44</v>
      </c>
      <c r="H178" s="18" t="s">
        <v>63</v>
      </c>
      <c r="I178" s="55">
        <v>3033819</v>
      </c>
      <c r="J178" s="19">
        <v>44399</v>
      </c>
    </row>
    <row r="179" spans="1:10" x14ac:dyDescent="0.25">
      <c r="A179" s="13">
        <v>44427</v>
      </c>
      <c r="B179" s="14">
        <v>129860</v>
      </c>
      <c r="C179" s="14" t="s">
        <v>46</v>
      </c>
      <c r="D179" s="15">
        <v>60</v>
      </c>
      <c r="E179" s="15"/>
      <c r="F179" s="16">
        <f t="shared" si="2"/>
        <v>9883.8300000007657</v>
      </c>
      <c r="G179" s="17" t="s">
        <v>54</v>
      </c>
      <c r="H179" s="18" t="s">
        <v>259</v>
      </c>
      <c r="I179" s="55">
        <v>5440</v>
      </c>
      <c r="J179" s="19">
        <v>44378</v>
      </c>
    </row>
    <row r="180" spans="1:10" x14ac:dyDescent="0.25">
      <c r="A180" s="13">
        <v>44427</v>
      </c>
      <c r="B180" s="14">
        <v>277518</v>
      </c>
      <c r="C180" s="14" t="s">
        <v>41</v>
      </c>
      <c r="D180" s="15">
        <v>40</v>
      </c>
      <c r="E180" s="15"/>
      <c r="F180" s="16">
        <f t="shared" si="2"/>
        <v>9843.8300000007657</v>
      </c>
      <c r="G180" s="17" t="s">
        <v>78</v>
      </c>
      <c r="H180" s="18" t="s">
        <v>260</v>
      </c>
      <c r="I180" s="55">
        <v>1219439</v>
      </c>
      <c r="J180" s="19">
        <v>44418</v>
      </c>
    </row>
    <row r="181" spans="1:10" x14ac:dyDescent="0.25">
      <c r="A181" s="13">
        <v>44427</v>
      </c>
      <c r="B181" s="14">
        <v>272944</v>
      </c>
      <c r="C181" s="14" t="s">
        <v>41</v>
      </c>
      <c r="D181" s="15">
        <v>1001.88</v>
      </c>
      <c r="E181" s="15"/>
      <c r="F181" s="16">
        <f t="shared" si="2"/>
        <v>8841.9500000007665</v>
      </c>
      <c r="G181" s="17" t="s">
        <v>102</v>
      </c>
      <c r="H181" s="18" t="s">
        <v>261</v>
      </c>
      <c r="I181" s="55">
        <v>30717</v>
      </c>
      <c r="J181" s="19">
        <v>44399</v>
      </c>
    </row>
    <row r="182" spans="1:10" x14ac:dyDescent="0.25">
      <c r="A182" s="13">
        <v>44427</v>
      </c>
      <c r="B182" s="14">
        <v>275254</v>
      </c>
      <c r="C182" s="14" t="s">
        <v>41</v>
      </c>
      <c r="D182" s="15">
        <v>887.5</v>
      </c>
      <c r="E182" s="15"/>
      <c r="F182" s="16">
        <f t="shared" si="2"/>
        <v>7954.4500000007665</v>
      </c>
      <c r="G182" s="17" t="s">
        <v>44</v>
      </c>
      <c r="H182" s="18" t="s">
        <v>58</v>
      </c>
      <c r="I182" s="55">
        <v>1464819</v>
      </c>
      <c r="J182" s="19">
        <v>44399</v>
      </c>
    </row>
    <row r="183" spans="1:10" x14ac:dyDescent="0.25">
      <c r="A183" s="13">
        <v>44428</v>
      </c>
      <c r="B183" s="14">
        <v>458250</v>
      </c>
      <c r="C183" s="14" t="s">
        <v>45</v>
      </c>
      <c r="D183" s="15"/>
      <c r="E183" s="15">
        <v>150000</v>
      </c>
      <c r="F183" s="16">
        <f t="shared" si="2"/>
        <v>157954.45000000077</v>
      </c>
      <c r="G183" s="17" t="s">
        <v>30</v>
      </c>
      <c r="H183" s="18"/>
      <c r="I183" s="55"/>
      <c r="J183" s="19"/>
    </row>
    <row r="184" spans="1:10" x14ac:dyDescent="0.25">
      <c r="A184" s="13">
        <v>44428</v>
      </c>
      <c r="B184" s="14">
        <v>316582</v>
      </c>
      <c r="C184" s="14" t="s">
        <v>41</v>
      </c>
      <c r="D184" s="15">
        <v>2772.52</v>
      </c>
      <c r="E184" s="15"/>
      <c r="F184" s="16">
        <f t="shared" si="2"/>
        <v>155181.93000000078</v>
      </c>
      <c r="G184" s="17" t="s">
        <v>173</v>
      </c>
      <c r="H184" s="18" t="s">
        <v>174</v>
      </c>
      <c r="I184" s="55">
        <v>137978</v>
      </c>
      <c r="J184" s="19">
        <v>44421</v>
      </c>
    </row>
    <row r="185" spans="1:10" x14ac:dyDescent="0.25">
      <c r="A185" s="13">
        <v>44428</v>
      </c>
      <c r="B185" s="14"/>
      <c r="C185" s="14"/>
      <c r="D185" s="15">
        <v>0</v>
      </c>
      <c r="E185" s="15"/>
      <c r="F185" s="16">
        <f>F198-D185+E185</f>
        <v>36563.410000000789</v>
      </c>
      <c r="G185" s="17" t="s">
        <v>173</v>
      </c>
      <c r="H185" s="18" t="s">
        <v>174</v>
      </c>
      <c r="I185" s="55">
        <v>2522895</v>
      </c>
      <c r="J185" s="19">
        <v>44418</v>
      </c>
    </row>
    <row r="186" spans="1:10" x14ac:dyDescent="0.25">
      <c r="A186" s="13">
        <v>44428</v>
      </c>
      <c r="B186" s="14">
        <v>870856</v>
      </c>
      <c r="C186" s="14" t="s">
        <v>137</v>
      </c>
      <c r="D186" s="15">
        <v>1470.07</v>
      </c>
      <c r="E186" s="15"/>
      <c r="F186" s="16">
        <f>F184-D186+E186</f>
        <v>153711.86000000077</v>
      </c>
      <c r="G186" s="17" t="s">
        <v>138</v>
      </c>
      <c r="H186" s="18" t="s">
        <v>139</v>
      </c>
      <c r="I186" s="55" t="s">
        <v>262</v>
      </c>
      <c r="J186" s="19">
        <v>44385</v>
      </c>
    </row>
    <row r="187" spans="1:10" x14ac:dyDescent="0.25">
      <c r="A187" s="13">
        <v>44428</v>
      </c>
      <c r="B187" s="14">
        <v>477030</v>
      </c>
      <c r="C187" s="14" t="s">
        <v>140</v>
      </c>
      <c r="D187" s="15">
        <v>1916.83</v>
      </c>
      <c r="E187" s="15"/>
      <c r="F187" s="16">
        <f t="shared" si="2"/>
        <v>151795.03000000078</v>
      </c>
      <c r="G187" s="17" t="s">
        <v>145</v>
      </c>
      <c r="H187" s="18" t="s">
        <v>213</v>
      </c>
      <c r="I187" s="55" t="s">
        <v>262</v>
      </c>
      <c r="J187" s="19">
        <v>44385</v>
      </c>
    </row>
    <row r="188" spans="1:10" x14ac:dyDescent="0.25">
      <c r="A188" s="13">
        <v>44428</v>
      </c>
      <c r="B188" s="14"/>
      <c r="C188" s="14"/>
      <c r="D188" s="15">
        <v>0</v>
      </c>
      <c r="E188" s="15"/>
      <c r="F188" s="16">
        <f>F189-D188+E188</f>
        <v>150470.2300000008</v>
      </c>
      <c r="G188" s="17" t="s">
        <v>145</v>
      </c>
      <c r="H188" s="18" t="s">
        <v>146</v>
      </c>
      <c r="I188" s="96">
        <v>44440</v>
      </c>
      <c r="J188" s="19">
        <v>44426</v>
      </c>
    </row>
    <row r="189" spans="1:10" x14ac:dyDescent="0.25">
      <c r="A189" s="13">
        <v>44428</v>
      </c>
      <c r="B189" s="14">
        <v>304383</v>
      </c>
      <c r="C189" s="14" t="s">
        <v>41</v>
      </c>
      <c r="D189" s="15">
        <v>1324.8</v>
      </c>
      <c r="E189" s="15"/>
      <c r="F189" s="16">
        <f>F187-D189+E189</f>
        <v>150470.2300000008</v>
      </c>
      <c r="G189" s="17" t="s">
        <v>82</v>
      </c>
      <c r="H189" s="18" t="s">
        <v>152</v>
      </c>
      <c r="I189" s="55">
        <v>2027038</v>
      </c>
      <c r="J189" s="19">
        <v>44418</v>
      </c>
    </row>
    <row r="190" spans="1:10" x14ac:dyDescent="0.25">
      <c r="A190" s="13">
        <v>44428</v>
      </c>
      <c r="B190" s="14">
        <v>477124</v>
      </c>
      <c r="C190" s="14" t="s">
        <v>140</v>
      </c>
      <c r="D190" s="15">
        <v>6286.51</v>
      </c>
      <c r="E190" s="15"/>
      <c r="F190" s="16">
        <f>F188-D190+E190</f>
        <v>144183.72000000079</v>
      </c>
      <c r="G190" s="17" t="s">
        <v>147</v>
      </c>
      <c r="H190" s="18" t="s">
        <v>148</v>
      </c>
      <c r="I190" s="96">
        <v>44470</v>
      </c>
      <c r="J190" s="19">
        <v>44426</v>
      </c>
    </row>
    <row r="191" spans="1:10" x14ac:dyDescent="0.25">
      <c r="A191" s="13">
        <v>44428</v>
      </c>
      <c r="B191" s="14">
        <v>476816</v>
      </c>
      <c r="C191" s="14" t="s">
        <v>140</v>
      </c>
      <c r="D191" s="15">
        <v>42438.28</v>
      </c>
      <c r="E191" s="15"/>
      <c r="F191" s="16">
        <f t="shared" si="2"/>
        <v>101745.44000000079</v>
      </c>
      <c r="G191" s="17" t="s">
        <v>141</v>
      </c>
      <c r="H191" s="18" t="s">
        <v>142</v>
      </c>
      <c r="I191" s="55" t="s">
        <v>263</v>
      </c>
      <c r="J191" s="19">
        <v>44419</v>
      </c>
    </row>
    <row r="192" spans="1:10" x14ac:dyDescent="0.25">
      <c r="A192" s="13">
        <v>44428</v>
      </c>
      <c r="B192" s="14">
        <v>476953</v>
      </c>
      <c r="C192" s="14" t="s">
        <v>140</v>
      </c>
      <c r="D192" s="15">
        <v>689.92</v>
      </c>
      <c r="E192" s="15"/>
      <c r="F192" s="16">
        <f t="shared" si="2"/>
        <v>101055.52000000079</v>
      </c>
      <c r="G192" s="17" t="s">
        <v>141</v>
      </c>
      <c r="H192" s="18" t="s">
        <v>142</v>
      </c>
      <c r="I192" s="55" t="s">
        <v>264</v>
      </c>
      <c r="J192" s="19">
        <v>44419</v>
      </c>
    </row>
    <row r="193" spans="1:10" x14ac:dyDescent="0.25">
      <c r="A193" s="13">
        <v>44428</v>
      </c>
      <c r="B193" s="14">
        <v>476880</v>
      </c>
      <c r="C193" s="14" t="s">
        <v>140</v>
      </c>
      <c r="D193" s="15">
        <v>5000.08</v>
      </c>
      <c r="E193" s="15"/>
      <c r="F193" s="16">
        <f t="shared" si="2"/>
        <v>96055.440000000788</v>
      </c>
      <c r="G193" s="17" t="s">
        <v>141</v>
      </c>
      <c r="H193" s="18" t="s">
        <v>142</v>
      </c>
      <c r="I193" s="55" t="s">
        <v>265</v>
      </c>
      <c r="J193" s="19">
        <v>44419</v>
      </c>
    </row>
    <row r="194" spans="1:10" x14ac:dyDescent="0.25">
      <c r="A194" s="13">
        <v>44428</v>
      </c>
      <c r="B194" s="14">
        <v>476728</v>
      </c>
      <c r="C194" s="14" t="s">
        <v>140</v>
      </c>
      <c r="D194" s="15">
        <v>1955.04</v>
      </c>
      <c r="E194" s="15"/>
      <c r="F194" s="16">
        <f t="shared" si="2"/>
        <v>94100.400000000795</v>
      </c>
      <c r="G194" s="17" t="s">
        <v>141</v>
      </c>
      <c r="H194" s="18" t="s">
        <v>142</v>
      </c>
      <c r="I194" s="55" t="s">
        <v>266</v>
      </c>
      <c r="J194" s="19">
        <v>44419</v>
      </c>
    </row>
    <row r="195" spans="1:10" x14ac:dyDescent="0.25">
      <c r="A195" s="13">
        <v>44428</v>
      </c>
      <c r="B195" s="14">
        <v>870809</v>
      </c>
      <c r="C195" s="14" t="s">
        <v>137</v>
      </c>
      <c r="D195" s="15">
        <v>45857.55</v>
      </c>
      <c r="E195" s="15"/>
      <c r="F195" s="16">
        <f t="shared" si="2"/>
        <v>48242.850000000792</v>
      </c>
      <c r="G195" s="17" t="s">
        <v>143</v>
      </c>
      <c r="H195" s="18" t="s">
        <v>144</v>
      </c>
      <c r="I195" s="96">
        <v>44378</v>
      </c>
      <c r="J195" s="19">
        <v>44418</v>
      </c>
    </row>
    <row r="196" spans="1:10" x14ac:dyDescent="0.25">
      <c r="A196" s="13">
        <v>44428</v>
      </c>
      <c r="B196" s="14">
        <v>476623</v>
      </c>
      <c r="C196" s="14" t="s">
        <v>140</v>
      </c>
      <c r="D196" s="15">
        <v>11011.78</v>
      </c>
      <c r="E196" s="15"/>
      <c r="F196" s="16">
        <f t="shared" si="2"/>
        <v>37231.070000000793</v>
      </c>
      <c r="G196" s="17" t="s">
        <v>141</v>
      </c>
      <c r="H196" s="18" t="s">
        <v>142</v>
      </c>
      <c r="I196" s="55" t="s">
        <v>267</v>
      </c>
      <c r="J196" s="19">
        <v>44419</v>
      </c>
    </row>
    <row r="197" spans="1:10" x14ac:dyDescent="0.25">
      <c r="A197" s="13">
        <v>44428</v>
      </c>
      <c r="B197" s="14">
        <v>314087</v>
      </c>
      <c r="C197" s="14" t="s">
        <v>41</v>
      </c>
      <c r="D197" s="15">
        <v>270</v>
      </c>
      <c r="E197" s="15"/>
      <c r="F197" s="16">
        <f t="shared" si="2"/>
        <v>36961.070000000793</v>
      </c>
      <c r="G197" s="17" t="s">
        <v>114</v>
      </c>
      <c r="H197" s="18" t="s">
        <v>268</v>
      </c>
      <c r="I197" s="55">
        <v>963</v>
      </c>
      <c r="J197" s="19">
        <v>44398</v>
      </c>
    </row>
    <row r="198" spans="1:10" x14ac:dyDescent="0.25">
      <c r="A198" s="13">
        <v>44428</v>
      </c>
      <c r="B198" s="14">
        <v>315372</v>
      </c>
      <c r="C198" s="14" t="s">
        <v>41</v>
      </c>
      <c r="D198" s="15">
        <v>397.66</v>
      </c>
      <c r="E198" s="15"/>
      <c r="F198" s="16">
        <f t="shared" si="2"/>
        <v>36563.410000000789</v>
      </c>
      <c r="G198" s="17" t="s">
        <v>48</v>
      </c>
      <c r="H198" s="18" t="s">
        <v>49</v>
      </c>
      <c r="I198" s="55">
        <v>4073</v>
      </c>
      <c r="J198" s="19">
        <v>44400</v>
      </c>
    </row>
    <row r="199" spans="1:10" x14ac:dyDescent="0.25">
      <c r="A199" s="13">
        <v>44428</v>
      </c>
      <c r="B199" s="14">
        <v>309458</v>
      </c>
      <c r="C199" s="14" t="s">
        <v>41</v>
      </c>
      <c r="D199" s="15">
        <v>500</v>
      </c>
      <c r="E199" s="15"/>
      <c r="F199" s="16">
        <f>F185-D199+E199</f>
        <v>36063.410000000789</v>
      </c>
      <c r="G199" s="17" t="s">
        <v>195</v>
      </c>
      <c r="H199" s="18" t="s">
        <v>215</v>
      </c>
      <c r="I199" s="55">
        <v>9833</v>
      </c>
      <c r="J199" s="19">
        <v>44368</v>
      </c>
    </row>
    <row r="200" spans="1:10" x14ac:dyDescent="0.25">
      <c r="A200" s="13">
        <v>44428</v>
      </c>
      <c r="B200" s="14">
        <v>313678</v>
      </c>
      <c r="C200" s="14" t="s">
        <v>41</v>
      </c>
      <c r="D200" s="15">
        <v>1135.68</v>
      </c>
      <c r="E200" s="15"/>
      <c r="F200" s="16">
        <f t="shared" si="2"/>
        <v>34927.730000000789</v>
      </c>
      <c r="G200" s="17" t="s">
        <v>72</v>
      </c>
      <c r="H200" s="18" t="s">
        <v>269</v>
      </c>
      <c r="I200" s="55">
        <v>68367</v>
      </c>
      <c r="J200" s="19">
        <v>44398</v>
      </c>
    </row>
    <row r="201" spans="1:10" x14ac:dyDescent="0.25">
      <c r="A201" s="13">
        <v>44428</v>
      </c>
      <c r="B201" s="14">
        <v>313302</v>
      </c>
      <c r="C201" s="14" t="s">
        <v>41</v>
      </c>
      <c r="D201" s="15">
        <v>750</v>
      </c>
      <c r="E201" s="15"/>
      <c r="F201" s="16">
        <f t="shared" si="2"/>
        <v>34177.730000000789</v>
      </c>
      <c r="G201" s="17" t="s">
        <v>179</v>
      </c>
      <c r="H201" s="18" t="s">
        <v>270</v>
      </c>
      <c r="I201" s="55">
        <v>1686</v>
      </c>
      <c r="J201" s="19">
        <v>44398</v>
      </c>
    </row>
    <row r="202" spans="1:10" x14ac:dyDescent="0.25">
      <c r="A202" s="13">
        <v>44428</v>
      </c>
      <c r="B202" s="14">
        <v>314462</v>
      </c>
      <c r="C202" s="14" t="s">
        <v>41</v>
      </c>
      <c r="D202" s="15">
        <v>1440</v>
      </c>
      <c r="E202" s="15"/>
      <c r="F202" s="16">
        <f t="shared" ref="F202:F265" si="3">F201-D202+E202</f>
        <v>32737.730000000789</v>
      </c>
      <c r="G202" s="17" t="s">
        <v>44</v>
      </c>
      <c r="H202" s="18" t="s">
        <v>63</v>
      </c>
      <c r="I202" s="55">
        <v>3033944</v>
      </c>
      <c r="J202" s="19">
        <v>44400</v>
      </c>
    </row>
    <row r="203" spans="1:10" x14ac:dyDescent="0.25">
      <c r="A203" s="13">
        <v>44428</v>
      </c>
      <c r="B203" s="14">
        <v>312849</v>
      </c>
      <c r="C203" s="14" t="s">
        <v>41</v>
      </c>
      <c r="D203" s="15">
        <v>207.48</v>
      </c>
      <c r="E203" s="15"/>
      <c r="F203" s="16">
        <f t="shared" si="3"/>
        <v>32530.250000000789</v>
      </c>
      <c r="G203" s="17" t="s">
        <v>44</v>
      </c>
      <c r="H203" s="18" t="s">
        <v>271</v>
      </c>
      <c r="I203" s="55">
        <v>556199</v>
      </c>
      <c r="J203" s="19">
        <v>44398</v>
      </c>
    </row>
    <row r="204" spans="1:10" x14ac:dyDescent="0.25">
      <c r="A204" s="13">
        <v>44428</v>
      </c>
      <c r="B204" s="14">
        <v>312418</v>
      </c>
      <c r="C204" s="14" t="s">
        <v>41</v>
      </c>
      <c r="D204" s="15">
        <v>2007.5</v>
      </c>
      <c r="E204" s="15"/>
      <c r="F204" s="16">
        <f t="shared" si="3"/>
        <v>30522.750000000789</v>
      </c>
      <c r="G204" s="17" t="s">
        <v>44</v>
      </c>
      <c r="H204" s="18" t="s">
        <v>63</v>
      </c>
      <c r="I204" s="55">
        <v>3019457</v>
      </c>
      <c r="J204" s="19">
        <v>44383</v>
      </c>
    </row>
    <row r="205" spans="1:10" x14ac:dyDescent="0.25">
      <c r="A205" s="13">
        <v>44428</v>
      </c>
      <c r="B205" s="14">
        <v>118611</v>
      </c>
      <c r="C205" s="14" t="s">
        <v>46</v>
      </c>
      <c r="D205" s="15">
        <v>13645</v>
      </c>
      <c r="E205" s="15"/>
      <c r="F205" s="16">
        <f t="shared" si="3"/>
        <v>16877.750000000789</v>
      </c>
      <c r="G205" s="17" t="s">
        <v>54</v>
      </c>
      <c r="H205" s="18" t="s">
        <v>62</v>
      </c>
      <c r="I205" s="55">
        <v>37</v>
      </c>
      <c r="J205" s="19">
        <v>44427</v>
      </c>
    </row>
    <row r="206" spans="1:10" x14ac:dyDescent="0.25">
      <c r="A206" s="13">
        <v>44428</v>
      </c>
      <c r="B206" s="14">
        <v>312046</v>
      </c>
      <c r="C206" s="14" t="s">
        <v>41</v>
      </c>
      <c r="D206" s="15">
        <v>2773.33</v>
      </c>
      <c r="E206" s="15"/>
      <c r="F206" s="16">
        <f t="shared" si="3"/>
        <v>14104.42000000079</v>
      </c>
      <c r="G206" s="17" t="s">
        <v>201</v>
      </c>
      <c r="H206" s="18" t="s">
        <v>236</v>
      </c>
      <c r="I206" s="55">
        <v>1042</v>
      </c>
      <c r="J206" s="19">
        <v>44385</v>
      </c>
    </row>
    <row r="207" spans="1:10" x14ac:dyDescent="0.25">
      <c r="A207" s="13">
        <v>44428</v>
      </c>
      <c r="B207" s="14">
        <v>997843</v>
      </c>
      <c r="C207" s="14" t="s">
        <v>157</v>
      </c>
      <c r="D207" s="15">
        <v>1157.1600000000001</v>
      </c>
      <c r="E207" s="15"/>
      <c r="F207" s="16">
        <f t="shared" si="3"/>
        <v>12947.26000000079</v>
      </c>
      <c r="G207" s="17" t="s">
        <v>103</v>
      </c>
      <c r="H207" s="18" t="s">
        <v>272</v>
      </c>
      <c r="I207" s="55">
        <v>3447782</v>
      </c>
      <c r="J207" s="19">
        <v>44414</v>
      </c>
    </row>
    <row r="208" spans="1:10" x14ac:dyDescent="0.25">
      <c r="A208" s="13">
        <v>44428</v>
      </c>
      <c r="B208" s="14">
        <v>316235</v>
      </c>
      <c r="C208" s="14" t="s">
        <v>41</v>
      </c>
      <c r="D208" s="15">
        <v>514.99</v>
      </c>
      <c r="E208" s="15"/>
      <c r="F208" s="16">
        <f t="shared" si="3"/>
        <v>12432.27000000079</v>
      </c>
      <c r="G208" s="17" t="s">
        <v>44</v>
      </c>
      <c r="H208" s="18" t="s">
        <v>56</v>
      </c>
      <c r="I208" s="55">
        <v>530399</v>
      </c>
      <c r="J208" s="19">
        <v>44400</v>
      </c>
    </row>
    <row r="209" spans="1:10" x14ac:dyDescent="0.25">
      <c r="A209" s="13">
        <v>44428</v>
      </c>
      <c r="B209" s="14">
        <v>314928</v>
      </c>
      <c r="C209" s="14" t="s">
        <v>41</v>
      </c>
      <c r="D209" s="15">
        <v>1279.98</v>
      </c>
      <c r="E209" s="15"/>
      <c r="F209" s="16">
        <f t="shared" si="3"/>
        <v>11152.29000000079</v>
      </c>
      <c r="G209" s="17" t="s">
        <v>48</v>
      </c>
      <c r="H209" s="18" t="s">
        <v>49</v>
      </c>
      <c r="I209" s="55">
        <v>698</v>
      </c>
      <c r="J209" s="19">
        <v>44400</v>
      </c>
    </row>
    <row r="210" spans="1:10" x14ac:dyDescent="0.25">
      <c r="A210" s="13">
        <v>44428</v>
      </c>
      <c r="B210" s="14">
        <v>311648</v>
      </c>
      <c r="C210" s="14" t="s">
        <v>41</v>
      </c>
      <c r="D210" s="15">
        <v>825</v>
      </c>
      <c r="E210" s="15"/>
      <c r="F210" s="16">
        <f t="shared" si="3"/>
        <v>10327.29000000079</v>
      </c>
      <c r="G210" s="17" t="s">
        <v>44</v>
      </c>
      <c r="H210" s="18" t="s">
        <v>53</v>
      </c>
      <c r="I210" s="55">
        <v>15476</v>
      </c>
      <c r="J210" s="19">
        <v>44372</v>
      </c>
    </row>
    <row r="211" spans="1:10" x14ac:dyDescent="0.25">
      <c r="A211" s="13">
        <v>44428</v>
      </c>
      <c r="B211" s="14">
        <v>315836</v>
      </c>
      <c r="C211" s="14" t="s">
        <v>41</v>
      </c>
      <c r="D211" s="15">
        <v>372</v>
      </c>
      <c r="E211" s="15"/>
      <c r="F211" s="16">
        <f t="shared" si="3"/>
        <v>9955.2900000007903</v>
      </c>
      <c r="G211" s="17" t="s">
        <v>44</v>
      </c>
      <c r="H211" s="18" t="s">
        <v>56</v>
      </c>
      <c r="I211" s="55">
        <v>238245</v>
      </c>
      <c r="J211" s="19">
        <v>44400</v>
      </c>
    </row>
    <row r="212" spans="1:10" x14ac:dyDescent="0.25">
      <c r="A212" s="13">
        <v>44428</v>
      </c>
      <c r="B212" s="14">
        <v>369318</v>
      </c>
      <c r="C212" s="14" t="s">
        <v>14</v>
      </c>
      <c r="D212" s="15">
        <v>1722.17</v>
      </c>
      <c r="E212" s="15"/>
      <c r="F212" s="16">
        <f t="shared" si="3"/>
        <v>8233.1200000007902</v>
      </c>
      <c r="G212" s="17" t="s">
        <v>34</v>
      </c>
      <c r="H212" s="18" t="s">
        <v>77</v>
      </c>
      <c r="I212" s="55">
        <v>60387</v>
      </c>
      <c r="J212" s="19">
        <v>44426</v>
      </c>
    </row>
    <row r="213" spans="1:10" x14ac:dyDescent="0.25">
      <c r="A213" s="13">
        <v>44431</v>
      </c>
      <c r="B213" s="14">
        <v>644992</v>
      </c>
      <c r="C213" s="14" t="s">
        <v>41</v>
      </c>
      <c r="D213" s="15">
        <v>1292.4100000000001</v>
      </c>
      <c r="E213" s="15"/>
      <c r="F213" s="16">
        <f t="shared" si="3"/>
        <v>6940.7100000007904</v>
      </c>
      <c r="G213" s="17" t="s">
        <v>48</v>
      </c>
      <c r="H213" s="18" t="s">
        <v>49</v>
      </c>
      <c r="I213" s="55">
        <v>4074</v>
      </c>
      <c r="J213" s="19">
        <v>44403</v>
      </c>
    </row>
    <row r="214" spans="1:10" x14ac:dyDescent="0.25">
      <c r="A214" s="13">
        <v>44431</v>
      </c>
      <c r="B214" s="14">
        <v>475408</v>
      </c>
      <c r="C214" s="14" t="s">
        <v>45</v>
      </c>
      <c r="D214" s="15"/>
      <c r="E214" s="15">
        <v>21000</v>
      </c>
      <c r="F214" s="16">
        <f t="shared" si="3"/>
        <v>27940.710000000792</v>
      </c>
      <c r="G214" s="17" t="s">
        <v>30</v>
      </c>
      <c r="H214" s="18"/>
      <c r="I214" s="55"/>
      <c r="J214" s="19"/>
    </row>
    <row r="215" spans="1:10" x14ac:dyDescent="0.25">
      <c r="A215" s="13">
        <v>44431</v>
      </c>
      <c r="B215" s="14">
        <v>501104</v>
      </c>
      <c r="C215" s="14" t="s">
        <v>41</v>
      </c>
      <c r="D215" s="15">
        <v>24</v>
      </c>
      <c r="E215" s="15"/>
      <c r="F215" s="16">
        <f t="shared" si="3"/>
        <v>27916.710000000792</v>
      </c>
      <c r="G215" s="17" t="s">
        <v>44</v>
      </c>
      <c r="H215" s="18" t="s">
        <v>210</v>
      </c>
      <c r="I215" s="55">
        <v>922240</v>
      </c>
      <c r="J215" s="19">
        <v>44400</v>
      </c>
    </row>
    <row r="216" spans="1:10" x14ac:dyDescent="0.25">
      <c r="A216" s="13">
        <v>44431</v>
      </c>
      <c r="B216" s="14">
        <v>501711</v>
      </c>
      <c r="C216" s="14" t="s">
        <v>41</v>
      </c>
      <c r="D216" s="15">
        <v>2171.35</v>
      </c>
      <c r="E216" s="15"/>
      <c r="F216" s="16">
        <f t="shared" si="3"/>
        <v>25745.360000000794</v>
      </c>
      <c r="G216" s="17" t="s">
        <v>44</v>
      </c>
      <c r="H216" s="18" t="s">
        <v>273</v>
      </c>
      <c r="I216" s="55">
        <v>398179</v>
      </c>
      <c r="J216" s="19">
        <v>44403</v>
      </c>
    </row>
    <row r="217" spans="1:10" x14ac:dyDescent="0.25">
      <c r="A217" s="13">
        <v>44431</v>
      </c>
      <c r="B217" s="14">
        <v>497310</v>
      </c>
      <c r="C217" s="14" t="s">
        <v>41</v>
      </c>
      <c r="D217" s="15">
        <v>1864</v>
      </c>
      <c r="E217" s="15"/>
      <c r="F217" s="16">
        <f t="shared" si="3"/>
        <v>23881.360000000794</v>
      </c>
      <c r="G217" s="17" t="s">
        <v>44</v>
      </c>
      <c r="H217" s="18" t="s">
        <v>160</v>
      </c>
      <c r="I217" s="55">
        <v>1197916</v>
      </c>
      <c r="J217" s="19">
        <v>44399</v>
      </c>
    </row>
    <row r="218" spans="1:10" x14ac:dyDescent="0.25">
      <c r="A218" s="13">
        <v>44431</v>
      </c>
      <c r="B218" s="14">
        <v>498368</v>
      </c>
      <c r="C218" s="14" t="s">
        <v>41</v>
      </c>
      <c r="D218" s="15">
        <v>2067.5100000000002</v>
      </c>
      <c r="E218" s="15"/>
      <c r="F218" s="16">
        <f t="shared" si="3"/>
        <v>21813.850000000792</v>
      </c>
      <c r="G218" s="17" t="s">
        <v>44</v>
      </c>
      <c r="H218" s="18" t="s">
        <v>50</v>
      </c>
      <c r="I218" s="55">
        <v>667243</v>
      </c>
      <c r="J218" s="19">
        <v>44400</v>
      </c>
    </row>
    <row r="219" spans="1:10" x14ac:dyDescent="0.25">
      <c r="A219" s="13">
        <v>44431</v>
      </c>
      <c r="B219" s="14">
        <v>496679</v>
      </c>
      <c r="C219" s="14" t="s">
        <v>41</v>
      </c>
      <c r="D219" s="15">
        <v>640.1</v>
      </c>
      <c r="E219" s="15"/>
      <c r="F219" s="16">
        <f t="shared" si="3"/>
        <v>21173.750000000793</v>
      </c>
      <c r="G219" s="17" t="s">
        <v>44</v>
      </c>
      <c r="H219" s="18" t="s">
        <v>87</v>
      </c>
      <c r="I219" s="55">
        <v>195303</v>
      </c>
      <c r="J219" s="19">
        <v>44399</v>
      </c>
    </row>
    <row r="220" spans="1:10" x14ac:dyDescent="0.25">
      <c r="A220" s="13">
        <v>44431</v>
      </c>
      <c r="B220" s="14">
        <v>484712</v>
      </c>
      <c r="C220" s="14" t="s">
        <v>41</v>
      </c>
      <c r="D220" s="15">
        <v>589.91999999999996</v>
      </c>
      <c r="E220" s="15"/>
      <c r="F220" s="16">
        <f t="shared" si="3"/>
        <v>20583.830000000795</v>
      </c>
      <c r="G220" s="17" t="s">
        <v>44</v>
      </c>
      <c r="H220" s="18" t="s">
        <v>153</v>
      </c>
      <c r="I220" s="55">
        <v>163694</v>
      </c>
      <c r="J220" s="19">
        <v>44399</v>
      </c>
    </row>
    <row r="221" spans="1:10" x14ac:dyDescent="0.25">
      <c r="A221" s="13">
        <v>44431</v>
      </c>
      <c r="B221" s="14">
        <v>500705</v>
      </c>
      <c r="C221" s="14" t="s">
        <v>41</v>
      </c>
      <c r="D221" s="15">
        <v>1020</v>
      </c>
      <c r="E221" s="15"/>
      <c r="F221" s="16">
        <f t="shared" si="3"/>
        <v>19563.830000000795</v>
      </c>
      <c r="G221" s="17" t="s">
        <v>44</v>
      </c>
      <c r="H221" s="18" t="s">
        <v>55</v>
      </c>
      <c r="I221" s="55">
        <v>62206</v>
      </c>
      <c r="J221" s="19">
        <v>44369</v>
      </c>
    </row>
    <row r="222" spans="1:10" x14ac:dyDescent="0.25">
      <c r="A222" s="13">
        <v>44431</v>
      </c>
      <c r="B222" s="14">
        <v>483773</v>
      </c>
      <c r="C222" s="14" t="s">
        <v>41</v>
      </c>
      <c r="D222" s="15">
        <v>1257.72</v>
      </c>
      <c r="E222" s="15"/>
      <c r="F222" s="16">
        <f t="shared" si="3"/>
        <v>18306.110000000794</v>
      </c>
      <c r="G222" s="17" t="s">
        <v>44</v>
      </c>
      <c r="H222" s="18" t="s">
        <v>216</v>
      </c>
      <c r="I222" s="55">
        <v>123406</v>
      </c>
      <c r="J222" s="19">
        <v>44371</v>
      </c>
    </row>
    <row r="223" spans="1:10" x14ac:dyDescent="0.25">
      <c r="A223" s="13">
        <v>44431</v>
      </c>
      <c r="B223" s="14">
        <v>499602</v>
      </c>
      <c r="C223" s="14" t="s">
        <v>41</v>
      </c>
      <c r="D223" s="15">
        <v>2016</v>
      </c>
      <c r="E223" s="15"/>
      <c r="F223" s="16">
        <f t="shared" si="3"/>
        <v>16290.110000000794</v>
      </c>
      <c r="G223" s="17" t="s">
        <v>44</v>
      </c>
      <c r="H223" s="18" t="s">
        <v>217</v>
      </c>
      <c r="I223" s="55">
        <v>19604</v>
      </c>
      <c r="J223" s="19">
        <v>44371</v>
      </c>
    </row>
    <row r="224" spans="1:10" x14ac:dyDescent="0.25">
      <c r="A224" s="13">
        <v>44431</v>
      </c>
      <c r="B224" s="14">
        <v>489518</v>
      </c>
      <c r="C224" s="14" t="s">
        <v>41</v>
      </c>
      <c r="D224" s="15">
        <v>2617.3000000000002</v>
      </c>
      <c r="E224" s="15"/>
      <c r="F224" s="16">
        <f t="shared" si="3"/>
        <v>13672.810000000794</v>
      </c>
      <c r="G224" s="17" t="s">
        <v>44</v>
      </c>
      <c r="H224" s="18" t="s">
        <v>229</v>
      </c>
      <c r="I224" s="55">
        <v>386461</v>
      </c>
      <c r="J224" s="19">
        <v>44399</v>
      </c>
    </row>
    <row r="225" spans="1:10" x14ac:dyDescent="0.25">
      <c r="A225" s="13">
        <v>44431</v>
      </c>
      <c r="B225" s="14">
        <v>486538</v>
      </c>
      <c r="C225" s="14" t="s">
        <v>41</v>
      </c>
      <c r="D225" s="15">
        <v>1266.75</v>
      </c>
      <c r="E225" s="15"/>
      <c r="F225" s="16">
        <f t="shared" si="3"/>
        <v>12406.060000000794</v>
      </c>
      <c r="G225" s="17" t="s">
        <v>44</v>
      </c>
      <c r="H225" s="18" t="s">
        <v>128</v>
      </c>
      <c r="I225" s="55">
        <v>11796</v>
      </c>
      <c r="J225" s="19">
        <v>44399</v>
      </c>
    </row>
    <row r="226" spans="1:10" x14ac:dyDescent="0.25">
      <c r="A226" s="13">
        <v>44431</v>
      </c>
      <c r="B226" s="14">
        <v>500124</v>
      </c>
      <c r="C226" s="14" t="s">
        <v>41</v>
      </c>
      <c r="D226" s="15">
        <v>2217.9</v>
      </c>
      <c r="E226" s="15"/>
      <c r="F226" s="16">
        <f t="shared" si="3"/>
        <v>10188.160000000795</v>
      </c>
      <c r="G226" s="17" t="s">
        <v>44</v>
      </c>
      <c r="H226" s="18" t="s">
        <v>203</v>
      </c>
      <c r="I226" s="55">
        <v>110050</v>
      </c>
      <c r="J226" s="19">
        <v>44371</v>
      </c>
    </row>
    <row r="227" spans="1:10" x14ac:dyDescent="0.25">
      <c r="A227" s="13">
        <v>44431</v>
      </c>
      <c r="B227" s="14">
        <v>497806</v>
      </c>
      <c r="C227" s="14" t="s">
        <v>41</v>
      </c>
      <c r="D227" s="15">
        <v>883.83</v>
      </c>
      <c r="E227" s="15"/>
      <c r="F227" s="16">
        <f t="shared" si="3"/>
        <v>9304.3300000007948</v>
      </c>
      <c r="G227" s="17" t="s">
        <v>44</v>
      </c>
      <c r="H227" s="18" t="s">
        <v>86</v>
      </c>
      <c r="I227" s="55">
        <v>806985</v>
      </c>
      <c r="J227" s="19">
        <v>44400</v>
      </c>
    </row>
    <row r="228" spans="1:10" x14ac:dyDescent="0.25">
      <c r="A228" s="13">
        <v>44431</v>
      </c>
      <c r="B228" s="14">
        <v>498885</v>
      </c>
      <c r="C228" s="14" t="s">
        <v>41</v>
      </c>
      <c r="D228" s="15">
        <v>768.16</v>
      </c>
      <c r="E228" s="15"/>
      <c r="F228" s="16">
        <f t="shared" si="3"/>
        <v>8536.170000000795</v>
      </c>
      <c r="G228" s="17" t="s">
        <v>44</v>
      </c>
      <c r="H228" s="18" t="s">
        <v>127</v>
      </c>
      <c r="I228" s="55">
        <v>112765</v>
      </c>
      <c r="J228" s="19">
        <v>44400</v>
      </c>
    </row>
    <row r="229" spans="1:10" x14ac:dyDescent="0.25">
      <c r="A229" s="13">
        <v>44431</v>
      </c>
      <c r="B229" s="14">
        <v>515224</v>
      </c>
      <c r="C229" s="14" t="s">
        <v>65</v>
      </c>
      <c r="D229" s="15">
        <v>102.12</v>
      </c>
      <c r="E229" s="15"/>
      <c r="F229" s="16">
        <f t="shared" si="3"/>
        <v>8434.0500000007942</v>
      </c>
      <c r="G229" s="17" t="s">
        <v>31</v>
      </c>
      <c r="H229" s="17" t="s">
        <v>274</v>
      </c>
      <c r="I229" s="55">
        <v>231162110</v>
      </c>
      <c r="J229" s="19">
        <v>44427</v>
      </c>
    </row>
    <row r="230" spans="1:10" x14ac:dyDescent="0.25">
      <c r="A230" s="13">
        <v>44431</v>
      </c>
      <c r="B230" s="14">
        <v>496121</v>
      </c>
      <c r="C230" s="14" t="s">
        <v>41</v>
      </c>
      <c r="D230" s="15">
        <v>167.7</v>
      </c>
      <c r="E230" s="15"/>
      <c r="F230" s="16">
        <f t="shared" si="3"/>
        <v>8266.3500000007934</v>
      </c>
      <c r="G230" s="17" t="s">
        <v>44</v>
      </c>
      <c r="H230" s="18" t="s">
        <v>87</v>
      </c>
      <c r="I230" s="55">
        <v>195361</v>
      </c>
      <c r="J230" s="19">
        <v>44399</v>
      </c>
    </row>
    <row r="231" spans="1:10" x14ac:dyDescent="0.25">
      <c r="A231" s="13">
        <v>44432</v>
      </c>
      <c r="B231" s="14">
        <v>288199</v>
      </c>
      <c r="C231" s="14" t="s">
        <v>41</v>
      </c>
      <c r="D231" s="15">
        <v>217.5</v>
      </c>
      <c r="E231" s="15"/>
      <c r="F231" s="16">
        <f t="shared" si="3"/>
        <v>8048.8500000007934</v>
      </c>
      <c r="G231" s="17" t="s">
        <v>175</v>
      </c>
      <c r="H231" s="18" t="s">
        <v>176</v>
      </c>
      <c r="I231" s="55" t="s">
        <v>275</v>
      </c>
      <c r="J231" s="19">
        <v>44432</v>
      </c>
    </row>
    <row r="232" spans="1:10" x14ac:dyDescent="0.25">
      <c r="A232" s="13">
        <v>44432</v>
      </c>
      <c r="B232" s="14">
        <v>145696</v>
      </c>
      <c r="C232" s="14" t="s">
        <v>46</v>
      </c>
      <c r="D232" s="15">
        <v>217.5</v>
      </c>
      <c r="E232" s="15"/>
      <c r="F232" s="16">
        <f t="shared" si="3"/>
        <v>7831.3500000007934</v>
      </c>
      <c r="G232" s="17" t="s">
        <v>175</v>
      </c>
      <c r="H232" s="18" t="s">
        <v>177</v>
      </c>
      <c r="I232" s="55" t="s">
        <v>276</v>
      </c>
      <c r="J232" s="19">
        <v>44432</v>
      </c>
    </row>
    <row r="233" spans="1:10" x14ac:dyDescent="0.25">
      <c r="A233" s="13">
        <v>44432</v>
      </c>
      <c r="B233" s="14">
        <v>145878</v>
      </c>
      <c r="C233" s="14" t="s">
        <v>46</v>
      </c>
      <c r="D233" s="15">
        <v>1008</v>
      </c>
      <c r="E233" s="15"/>
      <c r="F233" s="16">
        <f t="shared" si="3"/>
        <v>6823.3500000007934</v>
      </c>
      <c r="G233" s="17" t="s">
        <v>175</v>
      </c>
      <c r="H233" s="18" t="s">
        <v>178</v>
      </c>
      <c r="I233" s="55">
        <v>73369161</v>
      </c>
      <c r="J233" s="19">
        <v>44432</v>
      </c>
    </row>
    <row r="234" spans="1:10" x14ac:dyDescent="0.25">
      <c r="A234" s="13">
        <v>44432</v>
      </c>
      <c r="B234" s="14">
        <v>146133</v>
      </c>
      <c r="C234" s="14" t="s">
        <v>46</v>
      </c>
      <c r="D234" s="15">
        <v>468</v>
      </c>
      <c r="E234" s="15"/>
      <c r="F234" s="16">
        <f t="shared" si="3"/>
        <v>6355.3500000007934</v>
      </c>
      <c r="G234" s="17" t="s">
        <v>175</v>
      </c>
      <c r="H234" s="18" t="s">
        <v>178</v>
      </c>
      <c r="I234" s="55">
        <v>73369162</v>
      </c>
      <c r="J234" s="19">
        <v>44432</v>
      </c>
    </row>
    <row r="235" spans="1:10" x14ac:dyDescent="0.25">
      <c r="A235" s="13">
        <v>44432</v>
      </c>
      <c r="B235" s="14">
        <v>289867</v>
      </c>
      <c r="C235" s="14" t="s">
        <v>41</v>
      </c>
      <c r="D235" s="15">
        <v>1231.6400000000001</v>
      </c>
      <c r="E235" s="15"/>
      <c r="F235" s="16">
        <f t="shared" si="3"/>
        <v>5123.7100000007931</v>
      </c>
      <c r="G235" s="17" t="s">
        <v>44</v>
      </c>
      <c r="H235" s="18" t="s">
        <v>86</v>
      </c>
      <c r="I235" s="55">
        <v>5621</v>
      </c>
      <c r="J235" s="19">
        <v>44342</v>
      </c>
    </row>
    <row r="236" spans="1:10" x14ac:dyDescent="0.25">
      <c r="A236" s="13">
        <v>44432</v>
      </c>
      <c r="B236" s="14">
        <v>289531</v>
      </c>
      <c r="C236" s="14" t="s">
        <v>41</v>
      </c>
      <c r="D236" s="15">
        <v>2115.14</v>
      </c>
      <c r="E236" s="15"/>
      <c r="F236" s="16">
        <f t="shared" si="3"/>
        <v>3008.5700000007932</v>
      </c>
      <c r="G236" s="17" t="s">
        <v>44</v>
      </c>
      <c r="H236" s="18" t="s">
        <v>86</v>
      </c>
      <c r="I236" s="55">
        <v>795614</v>
      </c>
      <c r="J236" s="19">
        <v>44342</v>
      </c>
    </row>
    <row r="237" spans="1:10" x14ac:dyDescent="0.25">
      <c r="A237" s="13">
        <v>44432</v>
      </c>
      <c r="B237" s="14">
        <v>854528</v>
      </c>
      <c r="C237" s="14" t="s">
        <v>45</v>
      </c>
      <c r="D237" s="15"/>
      <c r="E237" s="15">
        <v>16000</v>
      </c>
      <c r="F237" s="16">
        <f t="shared" si="3"/>
        <v>19008.570000000793</v>
      </c>
      <c r="G237" s="17" t="s">
        <v>30</v>
      </c>
      <c r="H237" s="18"/>
      <c r="I237" s="55"/>
      <c r="J237" s="19"/>
    </row>
    <row r="238" spans="1:10" x14ac:dyDescent="0.25">
      <c r="A238" s="13">
        <v>44432</v>
      </c>
      <c r="B238" s="14">
        <v>290379</v>
      </c>
      <c r="C238" s="14" t="s">
        <v>41</v>
      </c>
      <c r="D238" s="15">
        <v>1733.68</v>
      </c>
      <c r="E238" s="15"/>
      <c r="F238" s="16">
        <f t="shared" si="3"/>
        <v>17274.890000000792</v>
      </c>
      <c r="G238" s="17" t="s">
        <v>44</v>
      </c>
      <c r="H238" s="18" t="s">
        <v>163</v>
      </c>
      <c r="I238" s="55">
        <v>208600</v>
      </c>
      <c r="J238" s="19">
        <v>44372</v>
      </c>
    </row>
    <row r="239" spans="1:10" x14ac:dyDescent="0.25">
      <c r="A239" s="13">
        <v>44432</v>
      </c>
      <c r="B239" s="14">
        <v>291983</v>
      </c>
      <c r="C239" s="14" t="s">
        <v>41</v>
      </c>
      <c r="D239" s="15">
        <v>213.38</v>
      </c>
      <c r="E239" s="15"/>
      <c r="F239" s="16">
        <f t="shared" si="3"/>
        <v>17061.510000000791</v>
      </c>
      <c r="G239" s="17" t="s">
        <v>44</v>
      </c>
      <c r="H239" s="18" t="s">
        <v>63</v>
      </c>
      <c r="I239" s="55">
        <v>3009894</v>
      </c>
      <c r="J239" s="19">
        <v>44372</v>
      </c>
    </row>
    <row r="240" spans="1:10" x14ac:dyDescent="0.25">
      <c r="A240" s="13">
        <v>44432</v>
      </c>
      <c r="B240" s="14">
        <v>290859</v>
      </c>
      <c r="C240" s="14" t="s">
        <v>41</v>
      </c>
      <c r="D240" s="15">
        <v>3140.25</v>
      </c>
      <c r="E240" s="15"/>
      <c r="F240" s="16">
        <f t="shared" si="3"/>
        <v>13921.260000000791</v>
      </c>
      <c r="G240" s="17" t="s">
        <v>44</v>
      </c>
      <c r="H240" s="18" t="s">
        <v>57</v>
      </c>
      <c r="I240" s="55">
        <v>167645</v>
      </c>
      <c r="J240" s="19">
        <v>44372</v>
      </c>
    </row>
    <row r="241" spans="1:10" x14ac:dyDescent="0.25">
      <c r="A241" s="13">
        <v>44432</v>
      </c>
      <c r="B241" s="14">
        <v>291273</v>
      </c>
      <c r="C241" s="14" t="s">
        <v>41</v>
      </c>
      <c r="D241" s="15">
        <v>2846.56</v>
      </c>
      <c r="E241" s="15"/>
      <c r="F241" s="16">
        <f t="shared" si="3"/>
        <v>11074.700000000792</v>
      </c>
      <c r="G241" s="17" t="s">
        <v>44</v>
      </c>
      <c r="H241" s="18" t="s">
        <v>86</v>
      </c>
      <c r="I241" s="55">
        <v>801630</v>
      </c>
      <c r="J241" s="19">
        <v>44372</v>
      </c>
    </row>
    <row r="242" spans="1:10" x14ac:dyDescent="0.25">
      <c r="A242" s="13">
        <v>44432</v>
      </c>
      <c r="B242" s="14">
        <v>292378</v>
      </c>
      <c r="C242" s="14" t="s">
        <v>41</v>
      </c>
      <c r="D242" s="15">
        <v>616.74</v>
      </c>
      <c r="E242" s="15"/>
      <c r="F242" s="16">
        <f t="shared" si="3"/>
        <v>10457.960000000792</v>
      </c>
      <c r="G242" s="17" t="s">
        <v>44</v>
      </c>
      <c r="H242" s="18" t="s">
        <v>58</v>
      </c>
      <c r="I242" s="55">
        <v>52869</v>
      </c>
      <c r="J242" s="19">
        <v>44404</v>
      </c>
    </row>
    <row r="243" spans="1:10" x14ac:dyDescent="0.25">
      <c r="A243" s="13">
        <v>44432</v>
      </c>
      <c r="B243" s="14">
        <v>300050</v>
      </c>
      <c r="C243" s="14" t="s">
        <v>149</v>
      </c>
      <c r="D243" s="15">
        <v>2180</v>
      </c>
      <c r="E243" s="15"/>
      <c r="F243" s="16">
        <f t="shared" si="3"/>
        <v>8277.9600000007922</v>
      </c>
      <c r="G243" s="17" t="s">
        <v>54</v>
      </c>
      <c r="H243" s="18" t="s">
        <v>151</v>
      </c>
      <c r="I243" s="55">
        <v>24</v>
      </c>
      <c r="J243" s="19">
        <v>44426</v>
      </c>
    </row>
    <row r="244" spans="1:10" x14ac:dyDescent="0.25">
      <c r="A244" s="13">
        <v>44432</v>
      </c>
      <c r="B244" s="14">
        <v>291658</v>
      </c>
      <c r="C244" s="14" t="s">
        <v>41</v>
      </c>
      <c r="D244" s="15">
        <v>1659.5</v>
      </c>
      <c r="E244" s="15"/>
      <c r="F244" s="16">
        <f t="shared" si="3"/>
        <v>6618.4600000007922</v>
      </c>
      <c r="G244" s="17" t="s">
        <v>44</v>
      </c>
      <c r="H244" s="18" t="s">
        <v>51</v>
      </c>
      <c r="I244" s="55">
        <v>84852</v>
      </c>
      <c r="J244" s="19">
        <v>44372</v>
      </c>
    </row>
    <row r="245" spans="1:10" x14ac:dyDescent="0.25">
      <c r="A245" s="13">
        <v>44433</v>
      </c>
      <c r="B245" s="14">
        <v>251519</v>
      </c>
      <c r="C245" s="14" t="s">
        <v>17</v>
      </c>
      <c r="D245" s="15"/>
      <c r="E245" s="15">
        <v>696.73</v>
      </c>
      <c r="F245" s="16">
        <f t="shared" si="3"/>
        <v>7315.1900000007918</v>
      </c>
      <c r="G245" s="17" t="s">
        <v>22</v>
      </c>
      <c r="H245" s="18" t="s">
        <v>277</v>
      </c>
      <c r="I245" s="55"/>
      <c r="J245" s="19"/>
    </row>
    <row r="246" spans="1:10" x14ac:dyDescent="0.25">
      <c r="A246" s="13">
        <v>44433</v>
      </c>
      <c r="B246" s="14">
        <v>300047</v>
      </c>
      <c r="C246" s="14" t="s">
        <v>149</v>
      </c>
      <c r="D246" s="15">
        <v>4793.33</v>
      </c>
      <c r="E246" s="15"/>
      <c r="F246" s="16">
        <f t="shared" si="3"/>
        <v>2521.8600000007918</v>
      </c>
      <c r="G246" s="17" t="s">
        <v>54</v>
      </c>
      <c r="H246" s="18" t="s">
        <v>164</v>
      </c>
      <c r="I246" s="55">
        <v>30</v>
      </c>
      <c r="J246" s="19">
        <v>44420</v>
      </c>
    </row>
    <row r="247" spans="1:10" x14ac:dyDescent="0.25">
      <c r="A247" s="13">
        <v>44433</v>
      </c>
      <c r="B247" s="14">
        <v>238448</v>
      </c>
      <c r="C247" s="14" t="s">
        <v>45</v>
      </c>
      <c r="D247" s="15"/>
      <c r="E247" s="15">
        <v>9000</v>
      </c>
      <c r="F247" s="16">
        <f t="shared" si="3"/>
        <v>11521.860000000792</v>
      </c>
      <c r="G247" s="17" t="s">
        <v>30</v>
      </c>
      <c r="H247" s="18"/>
      <c r="I247" s="55"/>
      <c r="J247" s="19"/>
    </row>
    <row r="248" spans="1:10" x14ac:dyDescent="0.25">
      <c r="A248" s="13">
        <v>44433</v>
      </c>
      <c r="B248" s="14">
        <v>402817</v>
      </c>
      <c r="C248" s="14" t="s">
        <v>41</v>
      </c>
      <c r="D248" s="15">
        <v>1514.8</v>
      </c>
      <c r="E248" s="15"/>
      <c r="F248" s="16">
        <f t="shared" si="3"/>
        <v>10007.060000000793</v>
      </c>
      <c r="G248" s="17" t="s">
        <v>44</v>
      </c>
      <c r="H248" s="18" t="s">
        <v>57</v>
      </c>
      <c r="I248" s="55">
        <v>169328</v>
      </c>
      <c r="J248" s="19">
        <v>44403</v>
      </c>
    </row>
    <row r="249" spans="1:10" x14ac:dyDescent="0.25">
      <c r="A249" s="13">
        <v>44433</v>
      </c>
      <c r="B249" s="14">
        <v>121489</v>
      </c>
      <c r="C249" s="14" t="s">
        <v>46</v>
      </c>
      <c r="D249" s="15">
        <v>970</v>
      </c>
      <c r="E249" s="15"/>
      <c r="F249" s="16">
        <f t="shared" si="3"/>
        <v>9037.0600000007926</v>
      </c>
      <c r="G249" s="17" t="s">
        <v>54</v>
      </c>
      <c r="H249" s="18" t="s">
        <v>278</v>
      </c>
      <c r="I249" s="55">
        <v>1</v>
      </c>
      <c r="J249" s="19">
        <v>44432</v>
      </c>
    </row>
    <row r="250" spans="1:10" x14ac:dyDescent="0.25">
      <c r="A250" s="13">
        <v>44433</v>
      </c>
      <c r="B250" s="14">
        <v>405004</v>
      </c>
      <c r="C250" s="14" t="s">
        <v>41</v>
      </c>
      <c r="D250" s="15">
        <v>43.49</v>
      </c>
      <c r="E250" s="15"/>
      <c r="F250" s="16">
        <f t="shared" si="3"/>
        <v>8993.5700000007928</v>
      </c>
      <c r="G250" s="17" t="s">
        <v>48</v>
      </c>
      <c r="H250" s="18" t="s">
        <v>49</v>
      </c>
      <c r="I250" s="55">
        <v>4089</v>
      </c>
      <c r="J250" s="19">
        <v>44405</v>
      </c>
    </row>
    <row r="251" spans="1:10" x14ac:dyDescent="0.25">
      <c r="A251" s="13">
        <v>44433</v>
      </c>
      <c r="B251" s="14">
        <v>53829</v>
      </c>
      <c r="C251" s="14" t="s">
        <v>165</v>
      </c>
      <c r="D251" s="15">
        <v>4332.38</v>
      </c>
      <c r="E251" s="15"/>
      <c r="F251" s="16">
        <f t="shared" si="3"/>
        <v>4661.1900000007927</v>
      </c>
      <c r="G251" s="17" t="s">
        <v>166</v>
      </c>
      <c r="H251" s="18" t="s">
        <v>167</v>
      </c>
      <c r="I251" s="55">
        <v>14649875</v>
      </c>
      <c r="J251" s="19">
        <v>44412</v>
      </c>
    </row>
    <row r="252" spans="1:10" x14ac:dyDescent="0.25">
      <c r="A252" s="13">
        <v>44433</v>
      </c>
      <c r="B252" s="14">
        <v>404169</v>
      </c>
      <c r="C252" s="14" t="s">
        <v>41</v>
      </c>
      <c r="D252" s="15">
        <v>1250</v>
      </c>
      <c r="E252" s="15"/>
      <c r="F252" s="16">
        <f t="shared" si="3"/>
        <v>3411.1900000007927</v>
      </c>
      <c r="G252" s="17" t="s">
        <v>197</v>
      </c>
      <c r="H252" s="18" t="s">
        <v>279</v>
      </c>
      <c r="I252" s="55">
        <v>9344</v>
      </c>
      <c r="J252" s="19">
        <v>44405</v>
      </c>
    </row>
    <row r="253" spans="1:10" x14ac:dyDescent="0.25">
      <c r="A253" s="13">
        <v>44433</v>
      </c>
      <c r="B253" s="14">
        <v>403614</v>
      </c>
      <c r="C253" s="14" t="s">
        <v>41</v>
      </c>
      <c r="D253" s="15">
        <v>500.23</v>
      </c>
      <c r="E253" s="15"/>
      <c r="F253" s="16">
        <f t="shared" si="3"/>
        <v>2910.9600000007927</v>
      </c>
      <c r="G253" s="17" t="s">
        <v>44</v>
      </c>
      <c r="H253" s="18" t="s">
        <v>280</v>
      </c>
      <c r="I253" s="55">
        <v>161502</v>
      </c>
      <c r="J253" s="19">
        <v>44403</v>
      </c>
    </row>
    <row r="254" spans="1:10" x14ac:dyDescent="0.25">
      <c r="A254" s="13">
        <v>44434</v>
      </c>
      <c r="B254" s="14">
        <v>369318</v>
      </c>
      <c r="C254" s="14" t="s">
        <v>14</v>
      </c>
      <c r="D254" s="15">
        <v>8151.64</v>
      </c>
      <c r="E254" s="15"/>
      <c r="F254" s="16">
        <f t="shared" si="3"/>
        <v>-5240.6799999992072</v>
      </c>
      <c r="G254" s="17" t="s">
        <v>15</v>
      </c>
      <c r="H254" s="17" t="s">
        <v>281</v>
      </c>
      <c r="I254" s="55">
        <v>3693182608</v>
      </c>
      <c r="J254" s="19">
        <v>44434</v>
      </c>
    </row>
    <row r="255" spans="1:10" x14ac:dyDescent="0.25">
      <c r="A255" s="13">
        <v>44434</v>
      </c>
      <c r="B255" s="14">
        <v>843631</v>
      </c>
      <c r="C255" s="14" t="s">
        <v>45</v>
      </c>
      <c r="D255" s="15"/>
      <c r="E255" s="15">
        <v>15000</v>
      </c>
      <c r="F255" s="16">
        <f t="shared" si="3"/>
        <v>9759.3200000007928</v>
      </c>
      <c r="G255" s="17" t="s">
        <v>30</v>
      </c>
      <c r="H255" s="18"/>
      <c r="I255" s="55"/>
      <c r="J255" s="19"/>
    </row>
    <row r="256" spans="1:10" x14ac:dyDescent="0.25">
      <c r="A256" s="13">
        <v>44434</v>
      </c>
      <c r="B256" s="14">
        <v>348170</v>
      </c>
      <c r="C256" s="14" t="s">
        <v>41</v>
      </c>
      <c r="D256" s="15">
        <v>940</v>
      </c>
      <c r="E256" s="15"/>
      <c r="F256" s="16">
        <f t="shared" si="3"/>
        <v>8819.3200000007928</v>
      </c>
      <c r="G256" s="17" t="s">
        <v>44</v>
      </c>
      <c r="H256" s="18" t="s">
        <v>246</v>
      </c>
      <c r="I256" s="55">
        <v>125884</v>
      </c>
      <c r="J256" s="19">
        <v>44389</v>
      </c>
    </row>
    <row r="257" spans="1:10" x14ac:dyDescent="0.25">
      <c r="A257" s="13">
        <v>44434</v>
      </c>
      <c r="B257" s="14">
        <v>150649</v>
      </c>
      <c r="C257" s="14" t="s">
        <v>46</v>
      </c>
      <c r="D257" s="15">
        <v>2040</v>
      </c>
      <c r="E257" s="15"/>
      <c r="F257" s="16">
        <f t="shared" si="3"/>
        <v>6779.3200000007928</v>
      </c>
      <c r="G257" s="17" t="s">
        <v>54</v>
      </c>
      <c r="H257" s="18" t="s">
        <v>282</v>
      </c>
      <c r="I257" s="55">
        <v>5</v>
      </c>
      <c r="J257" s="19">
        <v>44432</v>
      </c>
    </row>
    <row r="258" spans="1:10" x14ac:dyDescent="0.25">
      <c r="A258" s="13">
        <v>44434</v>
      </c>
      <c r="B258" s="14">
        <v>348970</v>
      </c>
      <c r="C258" s="14" t="s">
        <v>41</v>
      </c>
      <c r="D258" s="15">
        <v>750</v>
      </c>
      <c r="E258" s="15"/>
      <c r="F258" s="16">
        <f t="shared" si="3"/>
        <v>6029.3200000007928</v>
      </c>
      <c r="G258" s="17" t="s">
        <v>44</v>
      </c>
      <c r="H258" s="18" t="s">
        <v>160</v>
      </c>
      <c r="I258" s="55">
        <v>1198861</v>
      </c>
      <c r="J258" s="19">
        <v>44404</v>
      </c>
    </row>
    <row r="259" spans="1:10" x14ac:dyDescent="0.25">
      <c r="A259" s="13">
        <v>44434</v>
      </c>
      <c r="B259" s="14">
        <v>349827</v>
      </c>
      <c r="C259" s="14" t="s">
        <v>41</v>
      </c>
      <c r="D259" s="15">
        <v>730.9</v>
      </c>
      <c r="E259" s="15"/>
      <c r="F259" s="16">
        <f t="shared" si="3"/>
        <v>5298.4200000007932</v>
      </c>
      <c r="G259" s="17" t="s">
        <v>44</v>
      </c>
      <c r="H259" s="18" t="s">
        <v>51</v>
      </c>
      <c r="I259" s="55">
        <v>90096</v>
      </c>
      <c r="J259" s="19">
        <v>44404</v>
      </c>
    </row>
    <row r="260" spans="1:10" x14ac:dyDescent="0.25">
      <c r="A260" s="13">
        <v>44434</v>
      </c>
      <c r="B260" s="14">
        <v>350267</v>
      </c>
      <c r="C260" s="14" t="s">
        <v>41</v>
      </c>
      <c r="D260" s="15">
        <v>225.65</v>
      </c>
      <c r="E260" s="15"/>
      <c r="F260" s="16">
        <f t="shared" si="3"/>
        <v>5072.7700000007935</v>
      </c>
      <c r="G260" s="17" t="s">
        <v>44</v>
      </c>
      <c r="H260" s="18" t="s">
        <v>283</v>
      </c>
      <c r="I260" s="55">
        <v>1623470</v>
      </c>
      <c r="J260" s="19">
        <v>44404</v>
      </c>
    </row>
    <row r="261" spans="1:10" x14ac:dyDescent="0.25">
      <c r="A261" s="13">
        <v>44434</v>
      </c>
      <c r="B261" s="14">
        <v>348545</v>
      </c>
      <c r="C261" s="14" t="s">
        <v>41</v>
      </c>
      <c r="D261" s="15">
        <v>817</v>
      </c>
      <c r="E261" s="15"/>
      <c r="F261" s="16">
        <f t="shared" si="3"/>
        <v>4255.7700000007935</v>
      </c>
      <c r="G261" s="17" t="s">
        <v>44</v>
      </c>
      <c r="H261" s="18" t="s">
        <v>59</v>
      </c>
      <c r="I261" s="55">
        <v>163304</v>
      </c>
      <c r="J261" s="19">
        <v>44400</v>
      </c>
    </row>
    <row r="262" spans="1:10" x14ac:dyDescent="0.25">
      <c r="A262" s="13">
        <v>44435</v>
      </c>
      <c r="B262" s="14">
        <v>110384</v>
      </c>
      <c r="C262" s="14" t="s">
        <v>41</v>
      </c>
      <c r="D262" s="15">
        <v>2267</v>
      </c>
      <c r="E262" s="15"/>
      <c r="F262" s="16">
        <f t="shared" si="3"/>
        <v>1988.7700000007935</v>
      </c>
      <c r="G262" s="17" t="s">
        <v>52</v>
      </c>
      <c r="H262" s="18" t="s">
        <v>101</v>
      </c>
      <c r="I262" s="55">
        <v>6243</v>
      </c>
      <c r="J262" s="19">
        <v>44420</v>
      </c>
    </row>
    <row r="263" spans="1:10" x14ac:dyDescent="0.25">
      <c r="A263" s="13">
        <v>44435</v>
      </c>
      <c r="B263" s="14"/>
      <c r="C263" s="14"/>
      <c r="D263" s="15">
        <v>0</v>
      </c>
      <c r="E263" s="15"/>
      <c r="F263" s="16">
        <f t="shared" si="3"/>
        <v>1988.7700000007935</v>
      </c>
      <c r="G263" s="17" t="s">
        <v>52</v>
      </c>
      <c r="H263" s="18" t="s">
        <v>101</v>
      </c>
      <c r="I263" s="55">
        <v>1988</v>
      </c>
      <c r="J263" s="19">
        <v>44420</v>
      </c>
    </row>
    <row r="264" spans="1:10" x14ac:dyDescent="0.25">
      <c r="A264" s="13">
        <v>44435</v>
      </c>
      <c r="B264" s="14">
        <v>481354</v>
      </c>
      <c r="C264" s="14" t="s">
        <v>45</v>
      </c>
      <c r="D264" s="15"/>
      <c r="E264" s="15">
        <v>30000</v>
      </c>
      <c r="F264" s="16">
        <f t="shared" si="3"/>
        <v>31988.770000000794</v>
      </c>
      <c r="G264" s="17" t="s">
        <v>30</v>
      </c>
      <c r="H264" s="18"/>
      <c r="I264" s="55"/>
      <c r="J264" s="19"/>
    </row>
    <row r="265" spans="1:10" x14ac:dyDescent="0.25">
      <c r="A265" s="13">
        <v>44435</v>
      </c>
      <c r="B265" s="14">
        <v>112656</v>
      </c>
      <c r="C265" s="14" t="s">
        <v>41</v>
      </c>
      <c r="D265" s="15">
        <v>2400.48</v>
      </c>
      <c r="E265" s="15"/>
      <c r="F265" s="16">
        <f t="shared" si="3"/>
        <v>29588.290000000794</v>
      </c>
      <c r="G265" s="17" t="s">
        <v>44</v>
      </c>
      <c r="H265" s="18" t="s">
        <v>63</v>
      </c>
      <c r="I265" s="55">
        <v>3010719</v>
      </c>
      <c r="J265" s="19">
        <v>44375</v>
      </c>
    </row>
    <row r="266" spans="1:10" x14ac:dyDescent="0.25">
      <c r="A266" s="13">
        <v>44435</v>
      </c>
      <c r="B266" s="14">
        <v>127515</v>
      </c>
      <c r="C266" s="14" t="s">
        <v>46</v>
      </c>
      <c r="D266" s="15">
        <v>21631.5</v>
      </c>
      <c r="E266" s="15"/>
      <c r="F266" s="16">
        <f t="shared" ref="F266:F292" si="4">F265-D266+E266</f>
        <v>7956.790000000794</v>
      </c>
      <c r="G266" s="17" t="s">
        <v>199</v>
      </c>
      <c r="H266" s="18" t="s">
        <v>284</v>
      </c>
      <c r="I266" s="55">
        <v>268</v>
      </c>
      <c r="J266" s="19">
        <v>44405</v>
      </c>
    </row>
    <row r="267" spans="1:10" x14ac:dyDescent="0.25">
      <c r="A267" s="13">
        <v>44435</v>
      </c>
      <c r="B267" s="14">
        <v>115647</v>
      </c>
      <c r="C267" s="14" t="s">
        <v>41</v>
      </c>
      <c r="D267" s="15">
        <v>514.98</v>
      </c>
      <c r="E267" s="15"/>
      <c r="F267" s="16">
        <f t="shared" si="4"/>
        <v>7441.8100000007944</v>
      </c>
      <c r="G267" s="17" t="s">
        <v>44</v>
      </c>
      <c r="H267" s="18" t="s">
        <v>56</v>
      </c>
      <c r="I267" s="55">
        <v>530399</v>
      </c>
      <c r="J267" s="19">
        <v>44400</v>
      </c>
    </row>
    <row r="268" spans="1:10" x14ac:dyDescent="0.25">
      <c r="A268" s="13">
        <v>44435</v>
      </c>
      <c r="B268" s="14">
        <v>113880</v>
      </c>
      <c r="C268" s="14" t="s">
        <v>41</v>
      </c>
      <c r="D268" s="15">
        <v>1178</v>
      </c>
      <c r="E268" s="15"/>
      <c r="F268" s="16">
        <f t="shared" si="4"/>
        <v>6263.8100000007944</v>
      </c>
      <c r="G268" s="17" t="s">
        <v>44</v>
      </c>
      <c r="H268" s="18" t="s">
        <v>285</v>
      </c>
      <c r="I268" s="55">
        <v>379505</v>
      </c>
      <c r="J268" s="19">
        <v>44405</v>
      </c>
    </row>
    <row r="269" spans="1:10" x14ac:dyDescent="0.25">
      <c r="A269" s="13">
        <v>44435</v>
      </c>
      <c r="B269" s="14">
        <v>114798</v>
      </c>
      <c r="C269" s="14" t="s">
        <v>41</v>
      </c>
      <c r="D269" s="15">
        <v>162.5</v>
      </c>
      <c r="E269" s="15"/>
      <c r="F269" s="16">
        <f t="shared" si="4"/>
        <v>6101.3100000007944</v>
      </c>
      <c r="G269" s="17" t="s">
        <v>114</v>
      </c>
      <c r="H269" s="18" t="s">
        <v>286</v>
      </c>
      <c r="I269" s="55">
        <v>284696</v>
      </c>
      <c r="J269" s="19">
        <v>44407</v>
      </c>
    </row>
    <row r="270" spans="1:10" x14ac:dyDescent="0.25">
      <c r="A270" s="13">
        <v>44435</v>
      </c>
      <c r="B270" s="14">
        <v>114401</v>
      </c>
      <c r="C270" s="14" t="s">
        <v>41</v>
      </c>
      <c r="D270" s="15">
        <v>795.33</v>
      </c>
      <c r="E270" s="15"/>
      <c r="F270" s="16">
        <f t="shared" si="4"/>
        <v>5305.9800000007945</v>
      </c>
      <c r="G270" s="17" t="s">
        <v>48</v>
      </c>
      <c r="H270" s="18" t="s">
        <v>49</v>
      </c>
      <c r="I270" s="55">
        <v>719</v>
      </c>
      <c r="J270" s="19">
        <v>44407</v>
      </c>
    </row>
    <row r="271" spans="1:10" x14ac:dyDescent="0.25">
      <c r="A271" s="13">
        <v>44435</v>
      </c>
      <c r="B271" s="14">
        <v>115116</v>
      </c>
      <c r="C271" s="14" t="s">
        <v>41</v>
      </c>
      <c r="D271" s="15">
        <v>372</v>
      </c>
      <c r="E271" s="15"/>
      <c r="F271" s="16">
        <f t="shared" si="4"/>
        <v>4933.9800000007945</v>
      </c>
      <c r="G271" s="17" t="s">
        <v>44</v>
      </c>
      <c r="H271" s="18" t="s">
        <v>56</v>
      </c>
      <c r="I271" s="55">
        <v>238245</v>
      </c>
      <c r="J271" s="19">
        <v>44400</v>
      </c>
    </row>
    <row r="272" spans="1:10" x14ac:dyDescent="0.25">
      <c r="A272" s="13">
        <v>44438</v>
      </c>
      <c r="B272" s="14">
        <v>234602</v>
      </c>
      <c r="C272" s="14" t="s">
        <v>45</v>
      </c>
      <c r="D272" s="15"/>
      <c r="E272" s="15">
        <v>18000</v>
      </c>
      <c r="F272" s="16">
        <f t="shared" si="4"/>
        <v>22933.980000000796</v>
      </c>
      <c r="G272" s="17" t="s">
        <v>30</v>
      </c>
      <c r="H272" s="18"/>
      <c r="I272" s="55"/>
      <c r="J272" s="19"/>
    </row>
    <row r="273" spans="1:10" x14ac:dyDescent="0.25">
      <c r="A273" s="13">
        <v>44438</v>
      </c>
      <c r="B273" s="14">
        <v>480761</v>
      </c>
      <c r="C273" s="14" t="s">
        <v>41</v>
      </c>
      <c r="D273" s="15">
        <v>540</v>
      </c>
      <c r="E273" s="15"/>
      <c r="F273" s="16">
        <f t="shared" si="4"/>
        <v>22393.980000000796</v>
      </c>
      <c r="G273" s="17" t="s">
        <v>114</v>
      </c>
      <c r="H273" s="18" t="s">
        <v>287</v>
      </c>
      <c r="I273" s="55">
        <v>11100</v>
      </c>
      <c r="J273" s="19">
        <v>44407</v>
      </c>
    </row>
    <row r="274" spans="1:10" x14ac:dyDescent="0.25">
      <c r="A274" s="13">
        <v>44438</v>
      </c>
      <c r="B274" s="14">
        <v>484112</v>
      </c>
      <c r="C274" s="14" t="s">
        <v>41</v>
      </c>
      <c r="D274" s="15">
        <v>190</v>
      </c>
      <c r="E274" s="15"/>
      <c r="F274" s="16">
        <f t="shared" si="4"/>
        <v>22203.980000000796</v>
      </c>
      <c r="G274" s="17" t="s">
        <v>161</v>
      </c>
      <c r="H274" s="18" t="s">
        <v>230</v>
      </c>
      <c r="I274" s="55">
        <v>41724</v>
      </c>
      <c r="J274" s="19">
        <v>44406</v>
      </c>
    </row>
    <row r="275" spans="1:10" x14ac:dyDescent="0.25">
      <c r="A275" s="13">
        <v>44438</v>
      </c>
      <c r="B275" s="14"/>
      <c r="C275" s="14"/>
      <c r="D275" s="15">
        <v>0</v>
      </c>
      <c r="E275" s="15"/>
      <c r="F275" s="16">
        <f t="shared" si="4"/>
        <v>22203.980000000796</v>
      </c>
      <c r="G275" s="17" t="s">
        <v>52</v>
      </c>
      <c r="H275" s="18" t="s">
        <v>230</v>
      </c>
      <c r="I275" s="55">
        <v>14436</v>
      </c>
      <c r="J275" s="19">
        <v>44406</v>
      </c>
    </row>
    <row r="276" spans="1:10" x14ac:dyDescent="0.25">
      <c r="A276" s="13">
        <v>44438</v>
      </c>
      <c r="B276" s="14">
        <v>482371</v>
      </c>
      <c r="C276" s="14" t="s">
        <v>41</v>
      </c>
      <c r="D276" s="15">
        <v>1256.2</v>
      </c>
      <c r="E276" s="15"/>
      <c r="F276" s="16">
        <f t="shared" si="4"/>
        <v>20947.780000000796</v>
      </c>
      <c r="G276" s="17" t="s">
        <v>114</v>
      </c>
      <c r="H276" s="18" t="s">
        <v>115</v>
      </c>
      <c r="I276" s="55">
        <v>79842</v>
      </c>
      <c r="J276" s="19">
        <v>44407</v>
      </c>
    </row>
    <row r="277" spans="1:10" x14ac:dyDescent="0.25">
      <c r="A277" s="13">
        <v>44438</v>
      </c>
      <c r="B277" s="14">
        <v>486494</v>
      </c>
      <c r="C277" s="14" t="s">
        <v>41</v>
      </c>
      <c r="D277" s="15">
        <v>1210.9000000000001</v>
      </c>
      <c r="E277" s="15"/>
      <c r="F277" s="16">
        <f t="shared" si="4"/>
        <v>19736.880000000794</v>
      </c>
      <c r="G277" s="17" t="s">
        <v>44</v>
      </c>
      <c r="H277" s="18" t="s">
        <v>63</v>
      </c>
      <c r="I277" s="55">
        <v>3012380</v>
      </c>
      <c r="J277" s="19">
        <v>44376</v>
      </c>
    </row>
    <row r="278" spans="1:10" x14ac:dyDescent="0.25">
      <c r="A278" s="13">
        <v>44438</v>
      </c>
      <c r="B278" s="14">
        <v>369318</v>
      </c>
      <c r="C278" s="14" t="s">
        <v>14</v>
      </c>
      <c r="D278" s="15">
        <v>10856.71</v>
      </c>
      <c r="E278" s="15"/>
      <c r="F278" s="16">
        <f t="shared" si="4"/>
        <v>8880.170000000795</v>
      </c>
      <c r="G278" s="17" t="s">
        <v>15</v>
      </c>
      <c r="H278" s="18" t="s">
        <v>16</v>
      </c>
      <c r="I278" s="55">
        <v>3693183008</v>
      </c>
      <c r="J278" s="19">
        <v>44438</v>
      </c>
    </row>
    <row r="279" spans="1:10" x14ac:dyDescent="0.25">
      <c r="A279" s="13">
        <v>44438</v>
      </c>
      <c r="B279" s="14">
        <v>171846</v>
      </c>
      <c r="C279" s="14" t="s">
        <v>46</v>
      </c>
      <c r="D279" s="15">
        <v>1806.14</v>
      </c>
      <c r="E279" s="15"/>
      <c r="F279" s="16">
        <f t="shared" si="4"/>
        <v>7074.0300000007946</v>
      </c>
      <c r="G279" s="17" t="s">
        <v>288</v>
      </c>
      <c r="H279" s="18" t="s">
        <v>289</v>
      </c>
      <c r="I279" s="55">
        <v>713</v>
      </c>
      <c r="J279" s="19">
        <v>44432</v>
      </c>
    </row>
    <row r="280" spans="1:10" x14ac:dyDescent="0.25">
      <c r="A280" s="13">
        <v>44438</v>
      </c>
      <c r="B280" s="14">
        <v>479356</v>
      </c>
      <c r="C280" s="14" t="s">
        <v>41</v>
      </c>
      <c r="D280" s="15">
        <v>508.5</v>
      </c>
      <c r="E280" s="15"/>
      <c r="F280" s="16">
        <f t="shared" si="4"/>
        <v>6565.5300000007946</v>
      </c>
      <c r="G280" s="17" t="s">
        <v>114</v>
      </c>
      <c r="H280" s="18" t="s">
        <v>290</v>
      </c>
      <c r="I280" s="55">
        <v>56175</v>
      </c>
      <c r="J280" s="19">
        <v>44407</v>
      </c>
    </row>
    <row r="281" spans="1:10" x14ac:dyDescent="0.25">
      <c r="A281" s="13">
        <v>44438</v>
      </c>
      <c r="B281" s="14">
        <v>481840</v>
      </c>
      <c r="C281" s="14" t="s">
        <v>41</v>
      </c>
      <c r="D281" s="15">
        <v>518.85</v>
      </c>
      <c r="E281" s="15"/>
      <c r="F281" s="16">
        <f t="shared" si="4"/>
        <v>6046.6800000007943</v>
      </c>
      <c r="G281" s="17" t="s">
        <v>72</v>
      </c>
      <c r="H281" s="18" t="s">
        <v>204</v>
      </c>
      <c r="I281" s="55">
        <v>432008</v>
      </c>
      <c r="J281" s="19">
        <v>44398</v>
      </c>
    </row>
    <row r="282" spans="1:10" x14ac:dyDescent="0.25">
      <c r="A282" s="13">
        <v>44438</v>
      </c>
      <c r="B282" s="14">
        <v>482993</v>
      </c>
      <c r="C282" s="14" t="s">
        <v>41</v>
      </c>
      <c r="D282" s="15">
        <v>175</v>
      </c>
      <c r="E282" s="15"/>
      <c r="F282" s="16">
        <f t="shared" si="4"/>
        <v>5871.6800000007943</v>
      </c>
      <c r="G282" s="17" t="s">
        <v>161</v>
      </c>
      <c r="H282" s="18" t="s">
        <v>230</v>
      </c>
      <c r="I282" s="55">
        <v>41734</v>
      </c>
      <c r="J282" s="19">
        <v>44407</v>
      </c>
    </row>
    <row r="283" spans="1:10" x14ac:dyDescent="0.25">
      <c r="A283" s="13">
        <v>44438</v>
      </c>
      <c r="B283" s="14">
        <v>480008</v>
      </c>
      <c r="C283" s="14" t="s">
        <v>41</v>
      </c>
      <c r="D283" s="15">
        <v>873.95</v>
      </c>
      <c r="E283" s="15"/>
      <c r="F283" s="16">
        <f t="shared" si="4"/>
        <v>4997.7300000007945</v>
      </c>
      <c r="G283" s="17" t="s">
        <v>44</v>
      </c>
      <c r="H283" s="18" t="s">
        <v>291</v>
      </c>
      <c r="I283" s="55">
        <v>239889</v>
      </c>
      <c r="J283" s="19">
        <v>44407</v>
      </c>
    </row>
    <row r="284" spans="1:10" x14ac:dyDescent="0.25">
      <c r="A284" s="13">
        <v>44438</v>
      </c>
      <c r="B284" s="14">
        <v>481313</v>
      </c>
      <c r="C284" s="14" t="s">
        <v>41</v>
      </c>
      <c r="D284" s="15">
        <v>197.62</v>
      </c>
      <c r="E284" s="15"/>
      <c r="F284" s="16">
        <f t="shared" si="4"/>
        <v>4800.1100000007946</v>
      </c>
      <c r="G284" s="17" t="s">
        <v>44</v>
      </c>
      <c r="H284" s="18" t="s">
        <v>126</v>
      </c>
      <c r="I284" s="55">
        <v>11285</v>
      </c>
      <c r="J284" s="19">
        <v>44377</v>
      </c>
    </row>
    <row r="285" spans="1:10" x14ac:dyDescent="0.25">
      <c r="A285" s="13">
        <v>44438</v>
      </c>
      <c r="B285" s="14">
        <v>485704</v>
      </c>
      <c r="C285" s="14" t="s">
        <v>41</v>
      </c>
      <c r="D285" s="15">
        <v>170</v>
      </c>
      <c r="E285" s="15"/>
      <c r="F285" s="16">
        <f t="shared" si="4"/>
        <v>4630.1100000007946</v>
      </c>
      <c r="G285" s="17" t="s">
        <v>52</v>
      </c>
      <c r="H285" s="18" t="s">
        <v>230</v>
      </c>
      <c r="I285" s="55">
        <v>14435</v>
      </c>
      <c r="J285" s="19">
        <v>44406</v>
      </c>
    </row>
    <row r="286" spans="1:10" x14ac:dyDescent="0.25">
      <c r="A286" s="13">
        <v>44438</v>
      </c>
      <c r="B286" s="14"/>
      <c r="C286" s="14"/>
      <c r="D286" s="15">
        <v>0</v>
      </c>
      <c r="E286" s="15"/>
      <c r="F286" s="16">
        <f>F288-D286+E286</f>
        <v>3276.3200000007946</v>
      </c>
      <c r="G286" s="17" t="s">
        <v>52</v>
      </c>
      <c r="H286" s="18" t="s">
        <v>230</v>
      </c>
      <c r="I286" s="55">
        <v>41725</v>
      </c>
      <c r="J286" s="19">
        <v>44406</v>
      </c>
    </row>
    <row r="287" spans="1:10" x14ac:dyDescent="0.25">
      <c r="A287" s="13">
        <v>44438</v>
      </c>
      <c r="B287" s="14">
        <v>483461</v>
      </c>
      <c r="C287" s="14" t="s">
        <v>41</v>
      </c>
      <c r="D287" s="15">
        <v>160.80000000000001</v>
      </c>
      <c r="E287" s="15"/>
      <c r="F287" s="16">
        <f>F285-D287+E287</f>
        <v>4469.3100000007944</v>
      </c>
      <c r="G287" s="17" t="s">
        <v>44</v>
      </c>
      <c r="H287" s="18" t="s">
        <v>126</v>
      </c>
      <c r="I287" s="55">
        <v>11569</v>
      </c>
      <c r="J287" s="19">
        <v>44406</v>
      </c>
    </row>
    <row r="288" spans="1:10" x14ac:dyDescent="0.25">
      <c r="A288" s="13">
        <v>44438</v>
      </c>
      <c r="B288" s="14">
        <v>487192</v>
      </c>
      <c r="C288" s="14" t="s">
        <v>41</v>
      </c>
      <c r="D288" s="15">
        <v>1192.99</v>
      </c>
      <c r="E288" s="15"/>
      <c r="F288" s="16">
        <f t="shared" si="4"/>
        <v>3276.3200000007946</v>
      </c>
      <c r="G288" s="17" t="s">
        <v>48</v>
      </c>
      <c r="H288" s="18" t="s">
        <v>49</v>
      </c>
      <c r="I288" s="55">
        <v>4102</v>
      </c>
      <c r="J288" s="19">
        <v>44410</v>
      </c>
    </row>
    <row r="289" spans="1:10" x14ac:dyDescent="0.25">
      <c r="A289" s="13">
        <v>44439</v>
      </c>
      <c r="B289" s="14">
        <v>369318</v>
      </c>
      <c r="C289" s="14" t="s">
        <v>14</v>
      </c>
      <c r="D289" s="15">
        <v>24155.82</v>
      </c>
      <c r="E289" s="15"/>
      <c r="F289" s="16">
        <f>F286-D289+E289</f>
        <v>-20879.499999999207</v>
      </c>
      <c r="G289" s="17" t="s">
        <v>15</v>
      </c>
      <c r="H289" s="18" t="s">
        <v>16</v>
      </c>
      <c r="I289" s="55">
        <v>3693183108</v>
      </c>
      <c r="J289" s="19">
        <v>44439</v>
      </c>
    </row>
    <row r="290" spans="1:10" x14ac:dyDescent="0.25">
      <c r="A290" s="13">
        <v>44439</v>
      </c>
      <c r="B290" s="14">
        <v>466568</v>
      </c>
      <c r="C290" s="14" t="s">
        <v>45</v>
      </c>
      <c r="D290" s="15"/>
      <c r="E290" s="15">
        <v>26000</v>
      </c>
      <c r="F290" s="16">
        <f t="shared" si="4"/>
        <v>5120.5000000007931</v>
      </c>
      <c r="G290" s="17" t="s">
        <v>30</v>
      </c>
      <c r="H290" s="18"/>
      <c r="I290" s="55"/>
      <c r="J290" s="19"/>
    </row>
    <row r="291" spans="1:10" x14ac:dyDescent="0.25">
      <c r="A291" s="13">
        <v>44439</v>
      </c>
      <c r="B291" s="14">
        <v>536715</v>
      </c>
      <c r="C291" s="14" t="s">
        <v>227</v>
      </c>
      <c r="D291" s="15">
        <v>1099.8499999999999</v>
      </c>
      <c r="E291" s="15"/>
      <c r="F291" s="16">
        <f t="shared" si="4"/>
        <v>4020.6500000007932</v>
      </c>
      <c r="G291" s="17" t="s">
        <v>78</v>
      </c>
      <c r="H291" s="18" t="s">
        <v>221</v>
      </c>
      <c r="I291" s="96">
        <v>44197</v>
      </c>
      <c r="J291" s="19">
        <v>44356</v>
      </c>
    </row>
    <row r="292" spans="1:10" x14ac:dyDescent="0.25">
      <c r="A292" s="13">
        <v>44439</v>
      </c>
      <c r="B292" s="14">
        <v>138919</v>
      </c>
      <c r="C292" s="14" t="s">
        <v>46</v>
      </c>
      <c r="D292" s="15">
        <v>1126.2</v>
      </c>
      <c r="E292" s="15"/>
      <c r="F292" s="16">
        <f t="shared" si="4"/>
        <v>2894.4500000007929</v>
      </c>
      <c r="G292" s="17" t="s">
        <v>54</v>
      </c>
      <c r="H292" s="18" t="s">
        <v>292</v>
      </c>
      <c r="I292" s="55">
        <v>19</v>
      </c>
      <c r="J292" s="19">
        <v>44438</v>
      </c>
    </row>
    <row r="293" spans="1:10" x14ac:dyDescent="0.25">
      <c r="A293" s="13"/>
      <c r="B293" s="14"/>
      <c r="C293" s="14"/>
      <c r="D293" s="15"/>
      <c r="E293" s="15"/>
      <c r="F293" s="16"/>
      <c r="G293" s="17"/>
      <c r="H293" s="18"/>
      <c r="I293" s="55"/>
      <c r="J293" s="19"/>
    </row>
    <row r="294" spans="1:10" ht="15.75" thickBot="1" x14ac:dyDescent="0.3">
      <c r="A294" s="86" t="s">
        <v>23</v>
      </c>
      <c r="B294" s="87"/>
      <c r="C294" s="20"/>
      <c r="D294" s="21">
        <f>SUM(D10:D293)</f>
        <v>1818890.2499999993</v>
      </c>
      <c r="E294" s="21">
        <f>SUM(E10:E293)</f>
        <v>1818110.88</v>
      </c>
      <c r="F294" s="22">
        <f>F9-D294+E294</f>
        <v>2894.4500000013504</v>
      </c>
      <c r="G294" s="23"/>
      <c r="H294" s="24"/>
      <c r="I294" s="56"/>
      <c r="J294" s="26"/>
    </row>
    <row r="295" spans="1:10" x14ac:dyDescent="0.25">
      <c r="A295" s="27" t="s">
        <v>24</v>
      </c>
      <c r="B295" s="3"/>
      <c r="C295" s="3"/>
      <c r="D295" s="4"/>
      <c r="E295" s="3"/>
      <c r="F295" s="3"/>
      <c r="G295" s="3"/>
      <c r="H295" s="3"/>
      <c r="I295" s="54"/>
      <c r="J295" s="5"/>
    </row>
    <row r="296" spans="1:10" x14ac:dyDescent="0.25">
      <c r="A296" s="27"/>
      <c r="B296" s="3"/>
      <c r="C296" s="3"/>
      <c r="D296" s="4"/>
      <c r="E296" s="3"/>
      <c r="F296" s="3"/>
      <c r="G296" s="3"/>
      <c r="H296" s="3"/>
      <c r="I296" s="54"/>
      <c r="J296" s="5"/>
    </row>
    <row r="297" spans="1:10" x14ac:dyDescent="0.25">
      <c r="A297" s="27"/>
      <c r="B297" s="3"/>
      <c r="C297" s="3"/>
      <c r="D297" s="4"/>
      <c r="E297" s="3"/>
      <c r="F297" s="3"/>
      <c r="G297" s="3"/>
      <c r="H297" s="3"/>
      <c r="I297" s="54"/>
      <c r="J297" s="5"/>
    </row>
    <row r="298" spans="1:10" x14ac:dyDescent="0.25">
      <c r="D298" s="1"/>
      <c r="I298" s="53"/>
      <c r="J298" s="2"/>
    </row>
    <row r="299" spans="1:10" ht="25.5" x14ac:dyDescent="0.25">
      <c r="C299" s="83" t="s">
        <v>0</v>
      </c>
      <c r="D299" s="83"/>
      <c r="E299" s="83"/>
      <c r="F299" s="83"/>
      <c r="G299" s="83"/>
      <c r="H299" s="83"/>
      <c r="I299" s="83"/>
      <c r="J299" s="83"/>
    </row>
    <row r="300" spans="1:10" x14ac:dyDescent="0.25">
      <c r="D300" s="1"/>
      <c r="I300" s="53"/>
      <c r="J300" s="2"/>
    </row>
    <row r="301" spans="1:10" ht="18.75" x14ac:dyDescent="0.3">
      <c r="A301" s="84" t="s">
        <v>218</v>
      </c>
      <c r="B301" s="84"/>
      <c r="C301" s="84"/>
      <c r="D301" s="84"/>
      <c r="E301" s="84"/>
      <c r="F301" s="84"/>
      <c r="G301" s="84"/>
      <c r="H301" s="84"/>
      <c r="I301" s="84"/>
      <c r="J301" s="84"/>
    </row>
    <row r="302" spans="1:10" x14ac:dyDescent="0.25">
      <c r="A302" s="3"/>
      <c r="B302" s="3"/>
      <c r="C302" s="3"/>
      <c r="D302" s="4"/>
      <c r="E302" s="3"/>
      <c r="F302" s="3"/>
      <c r="G302" s="3"/>
      <c r="H302" s="3"/>
      <c r="I302" s="54"/>
      <c r="J302" s="5"/>
    </row>
    <row r="303" spans="1:10" x14ac:dyDescent="0.25">
      <c r="A303" s="88" t="s">
        <v>25</v>
      </c>
      <c r="B303" s="89"/>
      <c r="C303" s="89"/>
      <c r="D303" s="89"/>
      <c r="E303" s="90"/>
      <c r="F303" s="3"/>
      <c r="G303" s="91" t="s">
        <v>26</v>
      </c>
      <c r="H303" s="91"/>
      <c r="I303" s="91"/>
      <c r="J303" s="5"/>
    </row>
    <row r="304" spans="1:10" x14ac:dyDescent="0.25">
      <c r="A304" s="28" t="s">
        <v>166</v>
      </c>
      <c r="B304" s="82"/>
      <c r="C304" s="82"/>
      <c r="D304" s="29"/>
      <c r="E304" s="30">
        <f t="shared" ref="E304:E360" si="5">SUMIF($G$8:$G$293,A304,$D$8:$D$293)</f>
        <v>4332.38</v>
      </c>
      <c r="F304" s="3"/>
      <c r="G304" s="81" t="s">
        <v>30</v>
      </c>
      <c r="H304" s="82"/>
      <c r="I304" s="57">
        <f>SUMIF($G$8:$G$293,G304,$E$8:$E$293)</f>
        <v>1140000</v>
      </c>
      <c r="J304" s="5"/>
    </row>
    <row r="305" spans="1:10" x14ac:dyDescent="0.25">
      <c r="A305" s="28" t="s">
        <v>88</v>
      </c>
      <c r="B305" s="82"/>
      <c r="C305" s="82"/>
      <c r="D305" s="29"/>
      <c r="E305" s="30">
        <f t="shared" si="5"/>
        <v>393.78</v>
      </c>
      <c r="F305" s="3"/>
      <c r="G305" s="81" t="s">
        <v>61</v>
      </c>
      <c r="H305" s="82"/>
      <c r="I305" s="58">
        <f>SUMIF($G$8:$G$293,G305,$E$8:$E$293)</f>
        <v>670000</v>
      </c>
      <c r="J305" s="5"/>
    </row>
    <row r="306" spans="1:10" x14ac:dyDescent="0.25">
      <c r="A306" s="28" t="s">
        <v>179</v>
      </c>
      <c r="B306" s="82"/>
      <c r="C306" s="82"/>
      <c r="D306" s="29"/>
      <c r="E306" s="30">
        <f t="shared" si="5"/>
        <v>3240</v>
      </c>
      <c r="F306" s="3"/>
      <c r="G306" s="28" t="s">
        <v>22</v>
      </c>
      <c r="H306" s="82"/>
      <c r="I306" s="58">
        <f>SUMIF($G$8:$G$293,G306,$E$8:$E$293)</f>
        <v>8110.8799999999992</v>
      </c>
      <c r="J306" s="5"/>
    </row>
    <row r="307" spans="1:10" x14ac:dyDescent="0.25">
      <c r="A307" s="28" t="s">
        <v>71</v>
      </c>
      <c r="B307" s="82"/>
      <c r="C307" s="82"/>
      <c r="D307" s="29"/>
      <c r="E307" s="30">
        <f t="shared" si="5"/>
        <v>700000</v>
      </c>
      <c r="F307" s="3"/>
      <c r="G307" s="28" t="s">
        <v>28</v>
      </c>
      <c r="H307" s="3"/>
      <c r="I307" s="58">
        <f>SUMIF($G$8:$G$293,G307,$E$8:$E$293)</f>
        <v>0</v>
      </c>
      <c r="J307" s="5"/>
    </row>
    <row r="308" spans="1:10" x14ac:dyDescent="0.25">
      <c r="A308" s="28" t="s">
        <v>171</v>
      </c>
      <c r="D308" s="29"/>
      <c r="E308" s="30">
        <f t="shared" si="5"/>
        <v>128191.92</v>
      </c>
      <c r="F308" s="3"/>
      <c r="G308" s="28"/>
      <c r="H308" s="3"/>
      <c r="I308" s="58">
        <f>SUMIF($G$8:$G$293,G308,$E$8:$E$293)</f>
        <v>0</v>
      </c>
      <c r="J308" s="5"/>
    </row>
    <row r="309" spans="1:10" x14ac:dyDescent="0.25">
      <c r="A309" s="28" t="s">
        <v>180</v>
      </c>
      <c r="B309" s="82"/>
      <c r="C309" s="82"/>
      <c r="D309" s="29"/>
      <c r="E309" s="30">
        <f t="shared" si="5"/>
        <v>0</v>
      </c>
      <c r="F309" s="3"/>
      <c r="G309" s="33" t="s">
        <v>33</v>
      </c>
      <c r="H309" s="34"/>
      <c r="I309" s="59">
        <f>SUM(I304:I308)</f>
        <v>1818110.88</v>
      </c>
      <c r="J309" s="60">
        <f>E294-I309</f>
        <v>0</v>
      </c>
    </row>
    <row r="310" spans="1:10" x14ac:dyDescent="0.25">
      <c r="A310" s="28" t="s">
        <v>175</v>
      </c>
      <c r="B310" s="82"/>
      <c r="C310" s="82"/>
      <c r="D310" s="29"/>
      <c r="E310" s="30">
        <f t="shared" si="5"/>
        <v>1983</v>
      </c>
      <c r="F310" s="3"/>
      <c r="G310" s="36"/>
      <c r="H310" s="37"/>
      <c r="I310" s="61"/>
      <c r="J310" s="5"/>
    </row>
    <row r="311" spans="1:10" x14ac:dyDescent="0.25">
      <c r="A311" s="28" t="s">
        <v>147</v>
      </c>
      <c r="B311" s="82"/>
      <c r="C311" s="82"/>
      <c r="D311" s="29"/>
      <c r="E311" s="30">
        <f t="shared" si="5"/>
        <v>6286.51</v>
      </c>
      <c r="F311" s="3"/>
      <c r="G311" s="39" t="s">
        <v>35</v>
      </c>
      <c r="H311" s="40"/>
      <c r="I311" s="62"/>
      <c r="J311" s="2"/>
    </row>
    <row r="312" spans="1:10" x14ac:dyDescent="0.25">
      <c r="A312" s="28" t="s">
        <v>181</v>
      </c>
      <c r="B312" s="82"/>
      <c r="C312" s="82"/>
      <c r="D312" s="29"/>
      <c r="E312" s="30">
        <f t="shared" si="5"/>
        <v>0</v>
      </c>
      <c r="F312" s="3"/>
      <c r="G312" s="81" t="s">
        <v>36</v>
      </c>
      <c r="H312" s="82"/>
      <c r="I312" s="58">
        <f>'[1]CEF Julho 2021 - 901922'!I320</f>
        <v>1925681.8899999997</v>
      </c>
      <c r="J312" s="2"/>
    </row>
    <row r="313" spans="1:10" x14ac:dyDescent="0.25">
      <c r="A313" s="28" t="s">
        <v>182</v>
      </c>
      <c r="B313" s="82"/>
      <c r="C313" s="82"/>
      <c r="D313" s="29"/>
      <c r="E313" s="30">
        <f t="shared" si="5"/>
        <v>0</v>
      </c>
      <c r="F313" s="3"/>
      <c r="G313" s="28" t="s">
        <v>71</v>
      </c>
      <c r="H313" s="82"/>
      <c r="I313" s="58">
        <f>SUMIF($G$8:$G$293,G313,$D$8:$D$293)</f>
        <v>700000</v>
      </c>
      <c r="J313" s="2"/>
    </row>
    <row r="314" spans="1:10" x14ac:dyDescent="0.25">
      <c r="A314" s="28" t="s">
        <v>80</v>
      </c>
      <c r="B314" s="82"/>
      <c r="C314" s="82"/>
      <c r="D314" s="29"/>
      <c r="E314" s="30">
        <f t="shared" si="5"/>
        <v>78.099999999999994</v>
      </c>
      <c r="F314" s="3"/>
      <c r="G314" s="92" t="s">
        <v>30</v>
      </c>
      <c r="H314" s="93"/>
      <c r="I314" s="58">
        <f>-SUMIF($G$8:$G$293,G314,$E$8:$E$293)</f>
        <v>-1140000</v>
      </c>
      <c r="J314" s="2"/>
    </row>
    <row r="315" spans="1:10" x14ac:dyDescent="0.25">
      <c r="A315" s="81" t="s">
        <v>82</v>
      </c>
      <c r="B315" s="82"/>
      <c r="C315" s="82"/>
      <c r="D315" s="29"/>
      <c r="E315" s="30">
        <f t="shared" si="5"/>
        <v>1359.8</v>
      </c>
      <c r="F315" s="3"/>
      <c r="G315" s="81" t="s">
        <v>219</v>
      </c>
      <c r="H315" s="82"/>
      <c r="I315" s="58">
        <v>7526.09</v>
      </c>
      <c r="J315" s="2"/>
    </row>
    <row r="316" spans="1:10" x14ac:dyDescent="0.25">
      <c r="A316" s="28" t="s">
        <v>29</v>
      </c>
      <c r="B316" s="82"/>
      <c r="C316" s="82"/>
      <c r="D316" s="29"/>
      <c r="E316" s="30">
        <f t="shared" si="5"/>
        <v>0</v>
      </c>
      <c r="F316" s="3"/>
      <c r="G316" s="42"/>
      <c r="H316" s="43"/>
      <c r="I316" s="58"/>
      <c r="J316" s="2"/>
    </row>
    <row r="317" spans="1:10" x14ac:dyDescent="0.25">
      <c r="A317" s="28" t="s">
        <v>183</v>
      </c>
      <c r="B317" s="82"/>
      <c r="C317" s="82"/>
      <c r="D317" s="29"/>
      <c r="E317" s="30">
        <f t="shared" si="5"/>
        <v>0</v>
      </c>
      <c r="F317" s="3"/>
      <c r="G317" s="44" t="s">
        <v>38</v>
      </c>
      <c r="H317" s="43"/>
      <c r="I317" s="63">
        <f>SUM(I312:I316)</f>
        <v>1493207.9799999997</v>
      </c>
      <c r="J317" s="2"/>
    </row>
    <row r="318" spans="1:10" x14ac:dyDescent="0.25">
      <c r="A318" s="28" t="s">
        <v>161</v>
      </c>
      <c r="B318" s="82"/>
      <c r="C318" s="82"/>
      <c r="D318" s="29"/>
      <c r="E318" s="30">
        <f t="shared" si="5"/>
        <v>625.4</v>
      </c>
      <c r="F318" s="3"/>
      <c r="G318" s="46"/>
      <c r="I318" s="64"/>
      <c r="J318" s="5"/>
    </row>
    <row r="319" spans="1:10" x14ac:dyDescent="0.25">
      <c r="A319" s="28" t="s">
        <v>102</v>
      </c>
      <c r="B319" s="82"/>
      <c r="C319" s="82"/>
      <c r="D319" s="29"/>
      <c r="E319" s="30">
        <f t="shared" si="5"/>
        <v>1711.3899999999999</v>
      </c>
      <c r="F319" s="3"/>
      <c r="G319" s="65" t="s">
        <v>184</v>
      </c>
      <c r="H319" s="66"/>
      <c r="I319" s="67"/>
      <c r="J319" s="5"/>
    </row>
    <row r="320" spans="1:10" x14ac:dyDescent="0.25">
      <c r="A320" s="28" t="s">
        <v>185</v>
      </c>
      <c r="B320" s="82"/>
      <c r="C320" s="82"/>
      <c r="D320" s="29"/>
      <c r="E320" s="30">
        <f t="shared" si="5"/>
        <v>0</v>
      </c>
      <c r="F320" s="3"/>
      <c r="G320" s="68" t="s">
        <v>36</v>
      </c>
      <c r="H320" s="69"/>
      <c r="I320" s="57">
        <v>0</v>
      </c>
      <c r="J320" s="5"/>
    </row>
    <row r="321" spans="1:10" x14ac:dyDescent="0.25">
      <c r="A321" s="28" t="s">
        <v>98</v>
      </c>
      <c r="B321" s="82"/>
      <c r="C321" s="82"/>
      <c r="D321" s="29"/>
      <c r="E321" s="30">
        <f t="shared" si="5"/>
        <v>45767</v>
      </c>
      <c r="F321" s="3"/>
      <c r="G321" s="28" t="s">
        <v>186</v>
      </c>
      <c r="H321" s="82"/>
      <c r="I321" s="58">
        <f>SUMIF($G$8:$G$293,G321,$E$8:$E$293)</f>
        <v>0</v>
      </c>
      <c r="J321" s="5"/>
    </row>
    <row r="322" spans="1:10" x14ac:dyDescent="0.25">
      <c r="A322" s="28" t="s">
        <v>15</v>
      </c>
      <c r="B322" s="82"/>
      <c r="C322" s="82"/>
      <c r="D322" s="29"/>
      <c r="E322" s="30">
        <f t="shared" si="5"/>
        <v>43164.17</v>
      </c>
      <c r="F322" s="3"/>
      <c r="G322" s="81" t="s">
        <v>187</v>
      </c>
      <c r="H322" s="82"/>
      <c r="I322" s="58">
        <f>-SUMIF($G$8:$G$293,G322,$D$8:$D$293)</f>
        <v>0</v>
      </c>
      <c r="J322" s="5"/>
    </row>
    <row r="323" spans="1:10" x14ac:dyDescent="0.25">
      <c r="A323" s="28" t="s">
        <v>31</v>
      </c>
      <c r="B323" s="82"/>
      <c r="C323" s="82"/>
      <c r="D323" s="29"/>
      <c r="E323" s="30">
        <f t="shared" si="5"/>
        <v>81720.58</v>
      </c>
      <c r="F323" s="3"/>
      <c r="G323" s="81"/>
      <c r="H323" s="43"/>
      <c r="I323" s="70"/>
      <c r="J323" s="5"/>
    </row>
    <row r="324" spans="1:10" x14ac:dyDescent="0.25">
      <c r="A324" s="28" t="s">
        <v>188</v>
      </c>
      <c r="B324" s="82"/>
      <c r="C324" s="82"/>
      <c r="D324" s="29"/>
      <c r="E324" s="30">
        <f t="shared" si="5"/>
        <v>0</v>
      </c>
      <c r="F324" s="3"/>
      <c r="G324" s="33" t="s">
        <v>189</v>
      </c>
      <c r="H324" s="43"/>
      <c r="I324" s="59">
        <f>SUM(I320:I323)</f>
        <v>0</v>
      </c>
      <c r="J324" s="5"/>
    </row>
    <row r="325" spans="1:10" x14ac:dyDescent="0.25">
      <c r="A325" s="81" t="s">
        <v>67</v>
      </c>
      <c r="B325" s="82"/>
      <c r="C325" s="82"/>
      <c r="D325" s="29"/>
      <c r="E325" s="30">
        <f t="shared" si="5"/>
        <v>198</v>
      </c>
      <c r="F325" s="3"/>
      <c r="G325" s="46"/>
      <c r="I325" s="64"/>
      <c r="J325" s="5"/>
    </row>
    <row r="326" spans="1:10" x14ac:dyDescent="0.25">
      <c r="A326" s="28" t="s">
        <v>78</v>
      </c>
      <c r="B326" s="82"/>
      <c r="C326" s="82"/>
      <c r="D326" s="29"/>
      <c r="E326" s="30">
        <f t="shared" si="5"/>
        <v>1401.8899999999999</v>
      </c>
      <c r="F326" s="3"/>
      <c r="G326" s="39" t="s">
        <v>190</v>
      </c>
      <c r="H326" s="40"/>
      <c r="I326" s="62"/>
      <c r="J326" s="5"/>
    </row>
    <row r="327" spans="1:10" x14ac:dyDescent="0.25">
      <c r="A327" s="28" t="s">
        <v>143</v>
      </c>
      <c r="B327" s="82"/>
      <c r="C327" s="82"/>
      <c r="D327" s="29"/>
      <c r="E327" s="30">
        <f t="shared" si="5"/>
        <v>45857.55</v>
      </c>
      <c r="F327" s="3"/>
      <c r="G327" s="81" t="s">
        <v>36</v>
      </c>
      <c r="H327" s="82"/>
      <c r="I327" s="71">
        <f>'[1]CEF Julho 2021 - 901922'!I334</f>
        <v>890000</v>
      </c>
      <c r="J327" s="5"/>
    </row>
    <row r="328" spans="1:10" x14ac:dyDescent="0.25">
      <c r="A328" s="28" t="s">
        <v>138</v>
      </c>
      <c r="B328" s="82"/>
      <c r="C328" s="82"/>
      <c r="D328" s="29"/>
      <c r="E328" s="30">
        <f t="shared" si="5"/>
        <v>1470.07</v>
      </c>
      <c r="F328" s="3"/>
      <c r="G328" s="81" t="s">
        <v>40</v>
      </c>
      <c r="H328" s="82"/>
      <c r="I328" s="72">
        <v>800000</v>
      </c>
      <c r="J328" s="5"/>
    </row>
    <row r="329" spans="1:10" x14ac:dyDescent="0.25">
      <c r="A329" s="81" t="s">
        <v>141</v>
      </c>
      <c r="B329" s="82"/>
      <c r="C329" s="82"/>
      <c r="D329" s="29"/>
      <c r="E329" s="30">
        <f t="shared" si="5"/>
        <v>61095.1</v>
      </c>
      <c r="F329" s="3"/>
      <c r="G329" s="81" t="s">
        <v>61</v>
      </c>
      <c r="H329" s="82"/>
      <c r="I329" s="58">
        <f>-SUMIF($G$8:$G$293,G329,$E$8:$E$293)</f>
        <v>-670000</v>
      </c>
      <c r="J329" s="5"/>
    </row>
    <row r="330" spans="1:10" x14ac:dyDescent="0.25">
      <c r="A330" s="81" t="s">
        <v>145</v>
      </c>
      <c r="B330" s="82"/>
      <c r="C330" s="82"/>
      <c r="D330" s="29"/>
      <c r="E330" s="30">
        <f t="shared" si="5"/>
        <v>1916.83</v>
      </c>
      <c r="F330" s="3"/>
      <c r="G330" s="81"/>
      <c r="H330" s="43"/>
      <c r="I330" s="70"/>
      <c r="J330" s="5"/>
    </row>
    <row r="331" spans="1:10" x14ac:dyDescent="0.25">
      <c r="A331" s="28" t="s">
        <v>150</v>
      </c>
      <c r="B331" s="82"/>
      <c r="C331" s="82"/>
      <c r="D331" s="29"/>
      <c r="E331" s="30">
        <f t="shared" si="5"/>
        <v>280</v>
      </c>
      <c r="F331" s="3"/>
      <c r="G331" s="33" t="s">
        <v>38</v>
      </c>
      <c r="H331" s="43"/>
      <c r="I331" s="63">
        <f>SUM(I327:I330)</f>
        <v>1020000</v>
      </c>
      <c r="J331" s="5"/>
    </row>
    <row r="332" spans="1:10" x14ac:dyDescent="0.25">
      <c r="A332" s="28" t="s">
        <v>47</v>
      </c>
      <c r="B332" s="82"/>
      <c r="C332" s="82"/>
      <c r="D332" s="29"/>
      <c r="E332" s="30">
        <f t="shared" si="5"/>
        <v>3210</v>
      </c>
      <c r="F332" s="3"/>
      <c r="G332" s="28"/>
      <c r="H332" s="3"/>
      <c r="I332" s="73"/>
      <c r="J332" s="5"/>
    </row>
    <row r="333" spans="1:10" x14ac:dyDescent="0.25">
      <c r="A333" s="28" t="s">
        <v>191</v>
      </c>
      <c r="B333" s="82"/>
      <c r="C333" s="82"/>
      <c r="D333" s="29"/>
      <c r="E333" s="30">
        <f t="shared" si="5"/>
        <v>0</v>
      </c>
      <c r="F333" s="3"/>
      <c r="G333" s="65" t="s">
        <v>192</v>
      </c>
      <c r="H333" s="66"/>
      <c r="I333" s="74"/>
      <c r="J333" s="5"/>
    </row>
    <row r="334" spans="1:10" x14ac:dyDescent="0.25">
      <c r="A334" s="28" t="s">
        <v>52</v>
      </c>
      <c r="B334" s="82"/>
      <c r="C334" s="82"/>
      <c r="D334" s="29"/>
      <c r="E334" s="30">
        <f t="shared" si="5"/>
        <v>4287</v>
      </c>
      <c r="F334" s="3"/>
      <c r="G334" s="75" t="s">
        <v>193</v>
      </c>
      <c r="H334" s="76"/>
      <c r="I334" s="57">
        <f>'[1]CEF Julho 2021 - 901922'!I343</f>
        <v>128191.92000000001</v>
      </c>
      <c r="J334" s="5"/>
    </row>
    <row r="335" spans="1:10" x14ac:dyDescent="0.25">
      <c r="A335" s="28" t="s">
        <v>194</v>
      </c>
      <c r="B335" s="82"/>
      <c r="C335" s="82"/>
      <c r="D335" s="29"/>
      <c r="E335" s="30">
        <f t="shared" si="5"/>
        <v>0</v>
      </c>
      <c r="F335" s="3"/>
      <c r="G335" s="28" t="s">
        <v>293</v>
      </c>
      <c r="I335" s="77">
        <v>123159.47</v>
      </c>
      <c r="J335" s="5"/>
    </row>
    <row r="336" spans="1:10" x14ac:dyDescent="0.25">
      <c r="A336" s="81" t="s">
        <v>136</v>
      </c>
      <c r="B336" s="82"/>
      <c r="C336" s="82"/>
      <c r="D336" s="29"/>
      <c r="E336" s="30">
        <f t="shared" si="5"/>
        <v>105.6</v>
      </c>
      <c r="F336" s="3"/>
      <c r="G336" s="28"/>
      <c r="I336" s="77"/>
      <c r="J336" s="5"/>
    </row>
    <row r="337" spans="1:10" x14ac:dyDescent="0.25">
      <c r="A337" s="81" t="s">
        <v>64</v>
      </c>
      <c r="B337" s="82"/>
      <c r="C337" s="82"/>
      <c r="D337" s="29"/>
      <c r="E337" s="30">
        <f t="shared" si="5"/>
        <v>1446</v>
      </c>
      <c r="F337" s="3"/>
      <c r="G337" s="28"/>
      <c r="I337" s="77"/>
      <c r="J337" s="5"/>
    </row>
    <row r="338" spans="1:10" x14ac:dyDescent="0.25">
      <c r="A338" s="81" t="s">
        <v>72</v>
      </c>
      <c r="B338" s="82"/>
      <c r="C338" s="82"/>
      <c r="D338" s="29"/>
      <c r="E338" s="30">
        <f t="shared" si="5"/>
        <v>2173.39</v>
      </c>
      <c r="F338" s="3"/>
      <c r="G338" s="28"/>
      <c r="I338" s="77"/>
      <c r="J338" s="5"/>
    </row>
    <row r="339" spans="1:10" x14ac:dyDescent="0.25">
      <c r="A339" s="28" t="s">
        <v>195</v>
      </c>
      <c r="B339" s="82"/>
      <c r="C339" s="82"/>
      <c r="D339" s="29"/>
      <c r="E339" s="30">
        <f t="shared" si="5"/>
        <v>875</v>
      </c>
      <c r="F339" s="3"/>
      <c r="G339" s="42" t="s">
        <v>171</v>
      </c>
      <c r="H339" s="78" t="s">
        <v>196</v>
      </c>
      <c r="I339" s="58">
        <f>-SUMIF($G$8:$G$472,G339,$D$8:$D$472)</f>
        <v>-128191.92</v>
      </c>
      <c r="J339" s="5"/>
    </row>
    <row r="340" spans="1:10" x14ac:dyDescent="0.25">
      <c r="A340" s="28" t="s">
        <v>114</v>
      </c>
      <c r="B340" s="82"/>
      <c r="C340" s="82"/>
      <c r="D340" s="29"/>
      <c r="E340" s="30">
        <f t="shared" si="5"/>
        <v>4704.3</v>
      </c>
      <c r="F340" s="3"/>
      <c r="G340" s="33" t="s">
        <v>189</v>
      </c>
      <c r="H340" s="34"/>
      <c r="I340" s="59">
        <f>SUM(I334:I339)</f>
        <v>123159.47000000002</v>
      </c>
      <c r="J340" s="5"/>
    </row>
    <row r="341" spans="1:10" x14ac:dyDescent="0.25">
      <c r="A341" s="28" t="s">
        <v>44</v>
      </c>
      <c r="B341" s="82"/>
      <c r="C341" s="82"/>
      <c r="D341" s="29"/>
      <c r="E341" s="30">
        <f t="shared" si="5"/>
        <v>99996.559999999969</v>
      </c>
      <c r="F341" s="3"/>
      <c r="G341" s="46"/>
      <c r="I341" s="64"/>
      <c r="J341" s="5"/>
    </row>
    <row r="342" spans="1:10" x14ac:dyDescent="0.25">
      <c r="A342" s="28" t="s">
        <v>197</v>
      </c>
      <c r="B342" s="82"/>
      <c r="C342" s="82"/>
      <c r="D342" s="29"/>
      <c r="E342" s="30">
        <f t="shared" si="5"/>
        <v>1250</v>
      </c>
      <c r="F342" s="3"/>
      <c r="G342" s="39" t="s">
        <v>198</v>
      </c>
      <c r="H342" s="79"/>
      <c r="I342" s="67"/>
      <c r="J342" s="5"/>
    </row>
    <row r="343" spans="1:10" x14ac:dyDescent="0.25">
      <c r="A343" s="28" t="s">
        <v>48</v>
      </c>
      <c r="B343" s="82"/>
      <c r="C343" s="82"/>
      <c r="D343" s="29"/>
      <c r="E343" s="30">
        <f t="shared" si="5"/>
        <v>15454.089999999998</v>
      </c>
      <c r="F343" s="3"/>
      <c r="G343" s="28" t="s">
        <v>294</v>
      </c>
      <c r="H343" s="76"/>
      <c r="I343" s="59">
        <v>170960.08</v>
      </c>
      <c r="J343" s="5"/>
    </row>
    <row r="344" spans="1:10" x14ac:dyDescent="0.25">
      <c r="A344" s="28" t="s">
        <v>32</v>
      </c>
      <c r="B344" s="82"/>
      <c r="C344" s="82"/>
      <c r="D344" s="29"/>
      <c r="E344" s="30">
        <f t="shared" si="5"/>
        <v>915.36</v>
      </c>
      <c r="F344" s="3"/>
      <c r="G344" s="33"/>
      <c r="H344" s="34"/>
      <c r="I344" s="59"/>
      <c r="J344" s="5"/>
    </row>
    <row r="345" spans="1:10" x14ac:dyDescent="0.25">
      <c r="A345" s="28" t="s">
        <v>154</v>
      </c>
      <c r="B345" s="82"/>
      <c r="C345" s="82"/>
      <c r="D345" s="29"/>
      <c r="E345" s="30">
        <f t="shared" si="5"/>
        <v>7414.15</v>
      </c>
      <c r="F345" s="3"/>
      <c r="G345" s="37"/>
      <c r="H345" s="37"/>
      <c r="I345" s="80"/>
      <c r="J345" s="5"/>
    </row>
    <row r="346" spans="1:10" x14ac:dyDescent="0.25">
      <c r="A346" s="28" t="s">
        <v>54</v>
      </c>
      <c r="B346" s="82"/>
      <c r="C346" s="82"/>
      <c r="D346" s="29"/>
      <c r="E346" s="30">
        <f t="shared" si="5"/>
        <v>355621.52000000008</v>
      </c>
      <c r="F346" s="3"/>
      <c r="G346" s="37"/>
      <c r="H346" s="37"/>
      <c r="I346" s="80"/>
      <c r="J346" s="5"/>
    </row>
    <row r="347" spans="1:10" x14ac:dyDescent="0.25">
      <c r="A347" s="28" t="s">
        <v>173</v>
      </c>
      <c r="B347" s="82"/>
      <c r="C347" s="82"/>
      <c r="D347" s="29"/>
      <c r="E347" s="30">
        <f t="shared" si="5"/>
        <v>2772.52</v>
      </c>
      <c r="F347" s="3"/>
      <c r="G347" s="37"/>
      <c r="H347" s="37"/>
      <c r="I347" s="80"/>
      <c r="J347" s="5"/>
    </row>
    <row r="348" spans="1:10" x14ac:dyDescent="0.25">
      <c r="A348" s="28" t="s">
        <v>19</v>
      </c>
      <c r="B348" s="82"/>
      <c r="C348" s="82"/>
      <c r="D348" s="29"/>
      <c r="E348" s="30">
        <f t="shared" si="5"/>
        <v>0</v>
      </c>
      <c r="F348" s="3"/>
      <c r="G348" s="37"/>
      <c r="H348" s="37"/>
      <c r="I348" s="80"/>
      <c r="J348" s="5"/>
    </row>
    <row r="349" spans="1:10" x14ac:dyDescent="0.25">
      <c r="A349" s="28" t="s">
        <v>34</v>
      </c>
      <c r="B349" s="82"/>
      <c r="C349" s="82"/>
      <c r="D349" s="29"/>
      <c r="E349" s="30">
        <f t="shared" si="5"/>
        <v>55294.42</v>
      </c>
      <c r="F349" s="3"/>
      <c r="G349" s="37"/>
      <c r="H349" s="37"/>
      <c r="I349" s="80"/>
      <c r="J349" s="5"/>
    </row>
    <row r="350" spans="1:10" x14ac:dyDescent="0.25">
      <c r="A350" s="28" t="s">
        <v>199</v>
      </c>
      <c r="B350" s="82"/>
      <c r="C350" s="82"/>
      <c r="D350" s="29"/>
      <c r="E350" s="30">
        <f t="shared" si="5"/>
        <v>21631.5</v>
      </c>
      <c r="F350" s="3"/>
      <c r="G350" s="37"/>
      <c r="H350" s="37"/>
      <c r="I350" s="80"/>
      <c r="J350" s="5"/>
    </row>
    <row r="351" spans="1:10" x14ac:dyDescent="0.25">
      <c r="A351" s="28" t="s">
        <v>288</v>
      </c>
      <c r="B351" s="82"/>
      <c r="C351" s="82"/>
      <c r="D351" s="29"/>
      <c r="E351" s="30">
        <f t="shared" si="5"/>
        <v>1806.14</v>
      </c>
      <c r="F351" s="3"/>
      <c r="G351" s="37"/>
      <c r="H351" s="37"/>
      <c r="I351" s="80"/>
      <c r="J351" s="5"/>
    </row>
    <row r="352" spans="1:10" x14ac:dyDescent="0.25">
      <c r="A352" s="28" t="s">
        <v>73</v>
      </c>
      <c r="B352" s="82"/>
      <c r="C352" s="82"/>
      <c r="D352" s="29"/>
      <c r="E352" s="30">
        <f t="shared" si="5"/>
        <v>11139.15</v>
      </c>
      <c r="F352" s="3"/>
      <c r="G352" s="37"/>
      <c r="H352" s="37"/>
      <c r="I352" s="80"/>
      <c r="J352" s="5"/>
    </row>
    <row r="353" spans="1:10" x14ac:dyDescent="0.25">
      <c r="A353" s="28" t="s">
        <v>84</v>
      </c>
      <c r="B353" s="82"/>
      <c r="C353" s="82"/>
      <c r="D353" s="29"/>
      <c r="E353" s="30">
        <f t="shared" si="5"/>
        <v>37540</v>
      </c>
      <c r="F353" s="3"/>
      <c r="G353" s="37"/>
      <c r="H353" s="37"/>
      <c r="I353" s="80"/>
      <c r="J353" s="5"/>
    </row>
    <row r="354" spans="1:10" x14ac:dyDescent="0.25">
      <c r="A354" s="28" t="s">
        <v>200</v>
      </c>
      <c r="B354" s="82"/>
      <c r="C354" s="82"/>
      <c r="D354" s="29"/>
      <c r="E354" s="30">
        <f t="shared" si="5"/>
        <v>0</v>
      </c>
      <c r="F354" s="3"/>
      <c r="G354" s="37"/>
      <c r="H354" s="37"/>
      <c r="I354" s="80"/>
      <c r="J354" s="5"/>
    </row>
    <row r="355" spans="1:10" x14ac:dyDescent="0.25">
      <c r="A355" s="28" t="s">
        <v>201</v>
      </c>
      <c r="B355" s="82"/>
      <c r="C355" s="82"/>
      <c r="D355" s="29"/>
      <c r="E355" s="30">
        <f t="shared" si="5"/>
        <v>5546.66</v>
      </c>
      <c r="F355" s="3"/>
      <c r="G355" s="37"/>
      <c r="H355" s="37"/>
      <c r="I355" s="80"/>
      <c r="J355" s="5"/>
    </row>
    <row r="356" spans="1:10" x14ac:dyDescent="0.25">
      <c r="A356" s="28" t="s">
        <v>103</v>
      </c>
      <c r="B356" s="82"/>
      <c r="C356" s="82"/>
      <c r="D356" s="29"/>
      <c r="E356" s="30">
        <f t="shared" si="5"/>
        <v>1625.9</v>
      </c>
      <c r="F356" s="3"/>
      <c r="G356" s="37"/>
      <c r="H356" s="37"/>
      <c r="I356" s="80"/>
      <c r="J356" s="5"/>
    </row>
    <row r="357" spans="1:10" x14ac:dyDescent="0.25">
      <c r="A357" s="28" t="s">
        <v>202</v>
      </c>
      <c r="B357" s="82"/>
      <c r="C357" s="82"/>
      <c r="D357" s="29"/>
      <c r="E357" s="30">
        <f t="shared" si="5"/>
        <v>0</v>
      </c>
      <c r="F357" s="3"/>
      <c r="G357" s="37"/>
      <c r="H357" s="37"/>
      <c r="I357" s="80"/>
      <c r="J357" s="5"/>
    </row>
    <row r="358" spans="1:10" x14ac:dyDescent="0.25">
      <c r="A358" s="28" t="s">
        <v>75</v>
      </c>
      <c r="B358" s="82"/>
      <c r="C358" s="82"/>
      <c r="D358" s="29"/>
      <c r="E358" s="30">
        <f t="shared" si="5"/>
        <v>869.3</v>
      </c>
      <c r="F358" s="3"/>
      <c r="G358" s="37"/>
      <c r="H358" s="37"/>
      <c r="I358" s="80"/>
      <c r="J358" s="5"/>
    </row>
    <row r="359" spans="1:10" x14ac:dyDescent="0.25">
      <c r="A359" s="28" t="s">
        <v>42</v>
      </c>
      <c r="B359" s="82"/>
      <c r="C359" s="82"/>
      <c r="D359" s="29"/>
      <c r="E359" s="30">
        <f t="shared" si="5"/>
        <v>52138.22</v>
      </c>
      <c r="F359" s="3"/>
      <c r="G359" s="37"/>
      <c r="H359" s="37"/>
      <c r="I359" s="80"/>
      <c r="J359" s="5"/>
    </row>
    <row r="360" spans="1:10" x14ac:dyDescent="0.25">
      <c r="A360" s="28"/>
      <c r="B360" s="82"/>
      <c r="C360" s="82"/>
      <c r="D360" s="29"/>
      <c r="E360" s="30">
        <f t="shared" si="5"/>
        <v>0</v>
      </c>
      <c r="F360" s="3"/>
      <c r="G360" s="37"/>
      <c r="H360" s="37"/>
      <c r="I360" s="80"/>
      <c r="J360" s="5"/>
    </row>
    <row r="361" spans="1:10" x14ac:dyDescent="0.25">
      <c r="A361" s="94" t="s">
        <v>33</v>
      </c>
      <c r="B361" s="95"/>
      <c r="C361" s="95"/>
      <c r="D361" s="51"/>
      <c r="E361" s="52">
        <f>SUM(E304:E360)</f>
        <v>1818890.2500000002</v>
      </c>
      <c r="F361" s="3"/>
      <c r="G361" s="37"/>
      <c r="H361" s="37"/>
      <c r="I361" s="80"/>
      <c r="J361" s="5"/>
    </row>
  </sheetData>
  <mergeCells count="11">
    <mergeCell ref="A294:B294"/>
    <mergeCell ref="C299:J299"/>
    <mergeCell ref="A301:J301"/>
    <mergeCell ref="A303:E303"/>
    <mergeCell ref="G303:I303"/>
    <mergeCell ref="G314:H314"/>
    <mergeCell ref="A361:C361"/>
    <mergeCell ref="C2:J2"/>
    <mergeCell ref="A4:J4"/>
    <mergeCell ref="A6:F6"/>
    <mergeCell ref="G6:J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Agosto 2021 - 900168</vt:lpstr>
      <vt:lpstr>CEF Agosto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2021-10-19T17:27:35Z</dcterms:modified>
</cp:coreProperties>
</file>