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6635\Desktop\"/>
    </mc:Choice>
  </mc:AlternateContent>
  <xr:revisionPtr revIDLastSave="0" documentId="8_{FFE42A5E-4854-4AF7-8994-CE56DD5A95EE}" xr6:coauthVersionLast="47" xr6:coauthVersionMax="47" xr10:uidLastSave="{00000000-0000-0000-0000-000000000000}"/>
  <bookViews>
    <workbookView xWindow="-120" yWindow="-120" windowWidth="24240" windowHeight="13140" activeTab="1" xr2:uid="{32EAA134-98B0-4BBE-85D4-DD3A96896A1B}"/>
  </bookViews>
  <sheets>
    <sheet name="CEF Abril 2020 - 1922-3" sheetId="1" r:id="rId1"/>
    <sheet name="CEF Abril 2020 - 168-5" sheetId="2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6" i="2" l="1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I277" i="2"/>
  <c r="E277" i="2"/>
  <c r="I276" i="2"/>
  <c r="E276" i="2"/>
  <c r="I275" i="2"/>
  <c r="E275" i="2"/>
  <c r="E274" i="2"/>
  <c r="E273" i="2"/>
  <c r="E272" i="2"/>
  <c r="E271" i="2"/>
  <c r="E270" i="2"/>
  <c r="I269" i="2"/>
  <c r="E269" i="2"/>
  <c r="I268" i="2"/>
  <c r="E268" i="2"/>
  <c r="I267" i="2"/>
  <c r="I272" i="2" s="1"/>
  <c r="E267" i="2"/>
  <c r="E266" i="2"/>
  <c r="E265" i="2"/>
  <c r="E264" i="2"/>
  <c r="I263" i="2"/>
  <c r="E263" i="2"/>
  <c r="I262" i="2"/>
  <c r="E262" i="2"/>
  <c r="I261" i="2"/>
  <c r="E261" i="2"/>
  <c r="I260" i="2"/>
  <c r="I264" i="2" s="1"/>
  <c r="E260" i="2"/>
  <c r="I259" i="2"/>
  <c r="E259" i="2"/>
  <c r="F249" i="2"/>
  <c r="E249" i="2"/>
  <c r="D249" i="2"/>
  <c r="F10" i="2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F174" i="2" s="1"/>
  <c r="F175" i="2" s="1"/>
  <c r="F176" i="2" s="1"/>
  <c r="F177" i="2" s="1"/>
  <c r="F178" i="2" s="1"/>
  <c r="F179" i="2" s="1"/>
  <c r="F180" i="2" s="1"/>
  <c r="F181" i="2" s="1"/>
  <c r="F182" i="2" s="1"/>
  <c r="F183" i="2" s="1"/>
  <c r="F184" i="2" s="1"/>
  <c r="F185" i="2" s="1"/>
  <c r="F186" i="2" s="1"/>
  <c r="F187" i="2" s="1"/>
  <c r="F188" i="2" s="1"/>
  <c r="F189" i="2" s="1"/>
  <c r="F190" i="2" s="1"/>
  <c r="F191" i="2" s="1"/>
  <c r="F192" i="2" s="1"/>
  <c r="F193" i="2" s="1"/>
  <c r="F194" i="2" s="1"/>
  <c r="F195" i="2" s="1"/>
  <c r="F196" i="2" s="1"/>
  <c r="F197" i="2" s="1"/>
  <c r="F198" i="2" s="1"/>
  <c r="F199" i="2" s="1"/>
  <c r="F200" i="2" s="1"/>
  <c r="F201" i="2" s="1"/>
  <c r="F202" i="2" s="1"/>
  <c r="F203" i="2" s="1"/>
  <c r="F204" i="2" s="1"/>
  <c r="F205" i="2" s="1"/>
  <c r="F206" i="2" s="1"/>
  <c r="F207" i="2" s="1"/>
  <c r="F208" i="2" s="1"/>
  <c r="F209" i="2" s="1"/>
  <c r="F210" i="2" s="1"/>
  <c r="F211" i="2" s="1"/>
  <c r="F212" i="2" s="1"/>
  <c r="F213" i="2" s="1"/>
  <c r="F214" i="2" s="1"/>
  <c r="F215" i="2" s="1"/>
  <c r="F216" i="2" s="1"/>
  <c r="F217" i="2" s="1"/>
  <c r="F218" i="2" s="1"/>
  <c r="F219" i="2" s="1"/>
  <c r="F220" i="2" s="1"/>
  <c r="F221" i="2" s="1"/>
  <c r="F222" i="2" s="1"/>
  <c r="F223" i="2" s="1"/>
  <c r="F224" i="2" s="1"/>
  <c r="F225" i="2" s="1"/>
  <c r="F226" i="2" s="1"/>
  <c r="F227" i="2" s="1"/>
  <c r="F228" i="2" s="1"/>
  <c r="F229" i="2" s="1"/>
  <c r="F230" i="2" s="1"/>
  <c r="F231" i="2" s="1"/>
  <c r="F232" i="2" s="1"/>
  <c r="F233" i="2" s="1"/>
  <c r="F234" i="2" s="1"/>
  <c r="F235" i="2" s="1"/>
  <c r="F236" i="2" s="1"/>
  <c r="F237" i="2" s="1"/>
  <c r="F238" i="2" s="1"/>
  <c r="F239" i="2" s="1"/>
  <c r="F240" i="2" s="1"/>
  <c r="F241" i="2" s="1"/>
  <c r="F242" i="2" s="1"/>
  <c r="F243" i="2" s="1"/>
  <c r="F244" i="2" s="1"/>
  <c r="F245" i="2" s="1"/>
  <c r="F246" i="2" s="1"/>
  <c r="F247" i="2" s="1"/>
  <c r="F9" i="2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I155" i="1"/>
  <c r="E155" i="1"/>
  <c r="I154" i="1"/>
  <c r="E154" i="1"/>
  <c r="E153" i="1"/>
  <c r="E152" i="1"/>
  <c r="E151" i="1"/>
  <c r="E150" i="1"/>
  <c r="I149" i="1"/>
  <c r="I156" i="1" s="1"/>
  <c r="E149" i="1"/>
  <c r="E148" i="1"/>
  <c r="E147" i="1"/>
  <c r="E146" i="1"/>
  <c r="E145" i="1"/>
  <c r="I144" i="1"/>
  <c r="E144" i="1"/>
  <c r="E143" i="1"/>
  <c r="I142" i="1"/>
  <c r="I146" i="1" s="1"/>
  <c r="E142" i="1"/>
  <c r="E141" i="1"/>
  <c r="E140" i="1"/>
  <c r="E139" i="1"/>
  <c r="E138" i="1"/>
  <c r="I137" i="1"/>
  <c r="E137" i="1"/>
  <c r="I136" i="1"/>
  <c r="E136" i="1"/>
  <c r="I135" i="1"/>
  <c r="I139" i="1" s="1"/>
  <c r="E135" i="1"/>
  <c r="E134" i="1"/>
  <c r="E133" i="1"/>
  <c r="E132" i="1"/>
  <c r="E131" i="1"/>
  <c r="E130" i="1"/>
  <c r="I129" i="1"/>
  <c r="E129" i="1"/>
  <c r="I128" i="1"/>
  <c r="E128" i="1"/>
  <c r="I127" i="1"/>
  <c r="I132" i="1" s="1"/>
  <c r="E127" i="1"/>
  <c r="E126" i="1"/>
  <c r="E125" i="1"/>
  <c r="E124" i="1"/>
  <c r="I123" i="1"/>
  <c r="E123" i="1"/>
  <c r="I122" i="1"/>
  <c r="E122" i="1"/>
  <c r="I121" i="1"/>
  <c r="E121" i="1"/>
  <c r="I120" i="1"/>
  <c r="E120" i="1"/>
  <c r="I119" i="1"/>
  <c r="I124" i="1" s="1"/>
  <c r="E119" i="1"/>
  <c r="E170" i="1" s="1"/>
  <c r="E109" i="1"/>
  <c r="K124" i="1" s="1"/>
  <c r="D109" i="1"/>
  <c r="F9" i="1"/>
  <c r="F109" i="1" s="1"/>
  <c r="I279" i="2" l="1"/>
  <c r="E308" i="2"/>
  <c r="F10" i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</calcChain>
</file>

<file path=xl/sharedStrings.xml><?xml version="1.0" encoding="utf-8"?>
<sst xmlns="http://schemas.openxmlformats.org/spreadsheetml/2006/main" count="1077" uniqueCount="269">
  <si>
    <t>ASSOCIAÇÃO BENEFICENTE HOSPITAL UNIVERSITARIO - UPA 24h ZONA NORTE</t>
  </si>
  <si>
    <t>Demonstrativo de Despesas Abril 2020 - Conta 1922-3 - CEF</t>
  </si>
  <si>
    <t>CONTROLE BANCARIO - EXTRATO</t>
  </si>
  <si>
    <t>CONTAS A PAGAR</t>
  </si>
  <si>
    <t>DATA</t>
  </si>
  <si>
    <t>DOCUMENTO</t>
  </si>
  <si>
    <t>HISTORICO</t>
  </si>
  <si>
    <t>DEBITO</t>
  </si>
  <si>
    <t>CREDITO</t>
  </si>
  <si>
    <t>SALDO</t>
  </si>
  <si>
    <t>CLASSIFICACAO GERENCIAL</t>
  </si>
  <si>
    <t>NOME CREDOR</t>
  </si>
  <si>
    <t>NF/DOC</t>
  </si>
  <si>
    <t>DUP.</t>
  </si>
  <si>
    <t>EMISSAO</t>
  </si>
  <si>
    <t>SALDO INICIAL</t>
  </si>
  <si>
    <t>PAG BOLETO</t>
  </si>
  <si>
    <t>GASES MEDICINAIS</t>
  </si>
  <si>
    <t>WHITE MARTINS GASES INDUSTRIAIS LTDA</t>
  </si>
  <si>
    <t>MATERIAIS DE CONSUMO E EXPEDIENTE HOSPITALAR</t>
  </si>
  <si>
    <t>BELIVE COMERCIO DE PRODUTOS HOSPITALARES LTDA.</t>
  </si>
  <si>
    <t>CHEQUE SAC</t>
  </si>
  <si>
    <t>FERIAS</t>
  </si>
  <si>
    <t>LEILA CRISTINA BARBOZA DE BRITO</t>
  </si>
  <si>
    <t>CONVENIOS FUNCIONARIOS - ABHU</t>
  </si>
  <si>
    <t>COMPANHIA BRASILEIRA DE SOLUCOES E SERVICOS</t>
  </si>
  <si>
    <t>CHEQ COMP</t>
  </si>
  <si>
    <t>JOSE TADEU DE SOUZA DIAS</t>
  </si>
  <si>
    <t>FABIANA MENDES SALES</t>
  </si>
  <si>
    <t>RESG AUTOM</t>
  </si>
  <si>
    <t>RESGATE DE APLICACAO FINANCEIRA - CAIXA ECONOMICA FEDERAL (1922-3) - UPA</t>
  </si>
  <si>
    <t>MEDICAMENTOS</t>
  </si>
  <si>
    <t>COMERCIAL CIRURGICA RIOCLARENSE LTDA</t>
  </si>
  <si>
    <t>SULMEDIC COMERCIO DE MEDICAMENTOS EIRELI</t>
  </si>
  <si>
    <t>FUTURA COMERCIO DE PRODUTOS MEDICOS E HOSPITALARES LTDA. EPP</t>
  </si>
  <si>
    <t>MATERIAIS HOSPITALARES E MEDICAMENTOS</t>
  </si>
  <si>
    <t>DRL COMERCIO IMPORTACAO E EXPORTACAO EIRELI - EPP</t>
  </si>
  <si>
    <t>C.B.S. MEDICO CIENTIFICA S/A</t>
  </si>
  <si>
    <t>MAURICIO TADEU RICCI</t>
  </si>
  <si>
    <t>TEV MESM T</t>
  </si>
  <si>
    <t>TRF - CAIXA ECONOMICA FEDERAL (1922-3) UPA P/CAIXA ECONOMICA FEDERAL (168-5) UPA</t>
  </si>
  <si>
    <t>CRED TEV</t>
  </si>
  <si>
    <t>RECEBIMENTO MENSAL DE REPASSE - UPA</t>
  </si>
  <si>
    <t>SERVICOS TERCEIRIZADOS - MEDICOS</t>
  </si>
  <si>
    <t>B C PEREIRA SERVICOS MEDICOS LTDA</t>
  </si>
  <si>
    <t>FOL PAGTO</t>
  </si>
  <si>
    <t>FOLHA DE PAGAMENTO</t>
  </si>
  <si>
    <t>RESCISAO</t>
  </si>
  <si>
    <t>LUCAS VIEIRA ELIAS</t>
  </si>
  <si>
    <t>TAR FORM C</t>
  </si>
  <si>
    <t>TARIFA BANCARIA - UPA</t>
  </si>
  <si>
    <t>OLGA HIROMI IMAIZUMI</t>
  </si>
  <si>
    <t>ORLANDA APARECIDA NUNES</t>
  </si>
  <si>
    <t>CH DEV M22</t>
  </si>
  <si>
    <t>ESTORNO DE PAGAMENTO</t>
  </si>
  <si>
    <t>JULIANA CRISTINE LEANDRO PANTA MACIEL</t>
  </si>
  <si>
    <t>JOSIANE RODRIGUES DOS SANTOS</t>
  </si>
  <si>
    <t>DEB.AUTOR.</t>
  </si>
  <si>
    <t>CAIXA ECONOMICA FEDERAL</t>
  </si>
  <si>
    <t>RAFAEL GHISI</t>
  </si>
  <si>
    <t>KARLA KAROLINE OLIVEIRA FERNANDES</t>
  </si>
  <si>
    <t>ITALO MICHELONE SERVICOS MEDICOS -ME</t>
  </si>
  <si>
    <t>SERVICOS TERCEIRIZADOS - LABORATORIO DE ANALISES CLINICAS</t>
  </si>
  <si>
    <t>LABORATORIO MARILIA DE ANALISES CLINICAS</t>
  </si>
  <si>
    <t>PILON, TAKASHI E RODRIGUES SOCIEDADE SIMPLES LTDA</t>
  </si>
  <si>
    <t>TAXA DEVOL</t>
  </si>
  <si>
    <t>GISELE CALIANI MOSCATELI</t>
  </si>
  <si>
    <t>MIORALI &amp; VALDAMBRINI SERVICOS MEDICOS LTDA</t>
  </si>
  <si>
    <t>B R CORRADI SERVICOS MEDICOS - ME</t>
  </si>
  <si>
    <t>LUCIANO PEDREIRO CALGARO</t>
  </si>
  <si>
    <t>LIVIA TELLES DE OLIVEIRA</t>
  </si>
  <si>
    <t>MDSA MEDICAL SERVICE LTDA</t>
  </si>
  <si>
    <t>CARDEAL E YAMAMOTO SERVICOS MEDICOS LTDA</t>
  </si>
  <si>
    <t>BIANCA E.B.M SERVA ODONTOLOGIA</t>
  </si>
  <si>
    <t>ANETTE BOCCHI BACCO CLINICA MEDICA</t>
  </si>
  <si>
    <t>GFAM SERVICOS MEDICOS LTDA</t>
  </si>
  <si>
    <t>ALINE CRISTINA OKUBARA CREPALDI -ME</t>
  </si>
  <si>
    <t>GIOVANNA EMANUELLA PIFFER SOARES ARANTES - ME</t>
  </si>
  <si>
    <t>APLICACAO</t>
  </si>
  <si>
    <t>APLICACAO CAIXA ECONOMICA FEDERAL (1922-3) - UPA</t>
  </si>
  <si>
    <t>CLINICA MEDICA CONTENTE LTDA</t>
  </si>
  <si>
    <t>ORTOPED SERVICOS MEDICOS S/S LTDA</t>
  </si>
  <si>
    <t>ARIANE DA SILVA SANTOS</t>
  </si>
  <si>
    <t>UNITRAUMA SERVIÇOS MEDICOS S/S LTDA - ME</t>
  </si>
  <si>
    <t>LGA SERVIÇOS MEDICOS S/S LTDA</t>
  </si>
  <si>
    <t>CLINICA MEDICA MARIN LTDA - ME</t>
  </si>
  <si>
    <t>DAMARIS CARNEIRO ALIONSO - ME</t>
  </si>
  <si>
    <t>ARQUIMED LTDA</t>
  </si>
  <si>
    <t>MEDEIROS &amp; MEDEIROS SERVIÇOS MEDICOS</t>
  </si>
  <si>
    <t>ANTONIASSI SERVICOS MEDICOS LTDA ME</t>
  </si>
  <si>
    <t>FORNECEDORES - DIVERSOS</t>
  </si>
  <si>
    <t>DOROTHY RODINI DENTAL ME</t>
  </si>
  <si>
    <t>REINAS E SALIONI LTDA</t>
  </si>
  <si>
    <t>CAMILA GARCIA RIBEIRO - ME</t>
  </si>
  <si>
    <t>GIGEK ASSISTENCIA MEDICA LTDA</t>
  </si>
  <si>
    <t>MTC CLINICA MEDICA LTDA</t>
  </si>
  <si>
    <t>MARCOS SANTANA REZENDE JUNIOR -ME</t>
  </si>
  <si>
    <t>RONALDO DE SOUZA SANTOS</t>
  </si>
  <si>
    <t>AMAURI FARINASSO FILHO - ME</t>
  </si>
  <si>
    <t>MARCELA ZANDONADI CAPELOCI -ME</t>
  </si>
  <si>
    <t>M A R ATENDIMENTOS MEDICOS LTDA</t>
  </si>
  <si>
    <t>MARIA JULIA G P GRANCIERI SERVICOS MEDICOS -ME</t>
  </si>
  <si>
    <t>A S RODRIGUES CLINICA MEDICA</t>
  </si>
  <si>
    <t>AH MEDICINA LTDA</t>
  </si>
  <si>
    <t>BUENO E CASTRO SERVICOS MEDICOS S/S LTDA</t>
  </si>
  <si>
    <t>VIANA ODORIZZI &amp; SABELA SERVICOS MEDICOS LTDA</t>
  </si>
  <si>
    <t>SPANO &amp; GARCIA CLINICA MEDICA S/S</t>
  </si>
  <si>
    <t>DB CEST PJ</t>
  </si>
  <si>
    <t>LIFE SERVICOS MEDICOS SS LTDA</t>
  </si>
  <si>
    <t>AMANDA BERNARDO ZACARIAS</t>
  </si>
  <si>
    <t>LUCA LA VALLE PEDRAO</t>
  </si>
  <si>
    <t>V. B. MAZINE SERVICOS MEDICOS EIRELI</t>
  </si>
  <si>
    <t>ENVIO TEV</t>
  </si>
  <si>
    <t>PAGAMENTO DE EMPRESTIMO RECEBIDO DA ABHU - UPA</t>
  </si>
  <si>
    <t>JOSE FRANCISCO DOS SANTOS</t>
  </si>
  <si>
    <t>ENVIO TED</t>
  </si>
  <si>
    <t>Totais</t>
  </si>
  <si>
    <t>* OS DOCUMENTOS INDICADOS NA PLANILHA ACIMA ESTÃO A DISPOSIÇÃO PARA CONSULTA NO DEPARTAMENTO DE CONTABILIDADE DA ASSOCIAÇÃO BENEFICENTE HOSPITAL UNIVERSITÁRIO</t>
  </si>
  <si>
    <t>Balancete Financeiro Abril 2020 - Conta 1922-3 - CEF</t>
  </si>
  <si>
    <t>Resumo Debitos por Classificação</t>
  </si>
  <si>
    <t>Resumo Creditos por Classificação</t>
  </si>
  <si>
    <t>ACORDO/SENTENCA JUDICIAL</t>
  </si>
  <si>
    <t>AGUA E ESGOTO</t>
  </si>
  <si>
    <t>ANTECIPACAO DE DECIMO TERCEIRO SALARIO</t>
  </si>
  <si>
    <t>EMPRESTIMO RECEBIDO DA ABHU - UPA</t>
  </si>
  <si>
    <t>CONTRIBUICAO ASSISTENCIAL</t>
  </si>
  <si>
    <t>Total</t>
  </si>
  <si>
    <t>CURSOS E TREINAMENTO</t>
  </si>
  <si>
    <t>CUSTAS PROCESSUAIS/CARTORARIAS</t>
  </si>
  <si>
    <t>Resumo Aplicação CEF</t>
  </si>
  <si>
    <t>DECIMO TERCEIRO SALARIO</t>
  </si>
  <si>
    <t>SALDO MÊS ANTERIOR</t>
  </si>
  <si>
    <t>DOSIMETRIA DE RADIACAO</t>
  </si>
  <si>
    <t>FGTS</t>
  </si>
  <si>
    <t>RENDIMENTO</t>
  </si>
  <si>
    <t xml:space="preserve">Saldo </t>
  </si>
  <si>
    <t>GAS GLP</t>
  </si>
  <si>
    <t>Resumo Emprestimos CEF/BB/ABHU</t>
  </si>
  <si>
    <t>GENEROS ALIMENTICIOS</t>
  </si>
  <si>
    <t>INSS</t>
  </si>
  <si>
    <t>IRRF RETIDO - PF</t>
  </si>
  <si>
    <t>IRRF RETIDO - PJ</t>
  </si>
  <si>
    <t>PGTO EMPRESTIMO ABHU - VIA ABHU - BB - AG 3852 - CONTA 5188-8</t>
  </si>
  <si>
    <t>LOCACAO DE EQUIPAMENTOS</t>
  </si>
  <si>
    <t>Saldo</t>
  </si>
  <si>
    <t>MANUTENCAO DE EQUIPAMENTOS HOSPITALARES</t>
  </si>
  <si>
    <t>Resumo Credito Prefeitura</t>
  </si>
  <si>
    <t>MATERIAIS DE COPA E COZINHA</t>
  </si>
  <si>
    <t>MATERIAIS DE EQUIPAMENTO DE PROTECAO INDIVIDUAL - EPI</t>
  </si>
  <si>
    <t>CREDITO CONTRATUAL COMPETENCIA ATUAL</t>
  </si>
  <si>
    <t>MATERIAIS DE LIMPEZA E CONSERVACAO</t>
  </si>
  <si>
    <t>MATERIAIS PARA ESCRITORIO</t>
  </si>
  <si>
    <t>MATERIAIS PARA FESTIVIDADES E HOMENAGENS</t>
  </si>
  <si>
    <t>MATERIAIS PARA MANUTENCAO</t>
  </si>
  <si>
    <t>Resumo Rateio Administrativo</t>
  </si>
  <si>
    <t>RATEIO ADMINISTRATIVO ABHU ACUMULADO</t>
  </si>
  <si>
    <t>MENSALIDADES ASSOCIATIVAS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</si>
  <si>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ABRIL 2020</t>
    </r>
  </si>
  <si>
    <t>PAGAMENTO COM ESTORNO FUTURO</t>
  </si>
  <si>
    <t>PAGAMENTO DE DESPESAS - UPA A ABHU</t>
  </si>
  <si>
    <t>PAGAMENTO DE RATEIO UPA P/ ABHU</t>
  </si>
  <si>
    <t>PAGAMENTO DE RATEIO UPA P/ ABHU - CONTA 168-5</t>
  </si>
  <si>
    <t>PENSAO ALIMENTICIA</t>
  </si>
  <si>
    <t>PIS/COFINS/CSLL - RETIDO</t>
  </si>
  <si>
    <t>PROGRAMA JOVEM APRENDIZ - CIEE</t>
  </si>
  <si>
    <t>Resumo Provisões 13º / Férias / Rescisão</t>
  </si>
  <si>
    <t>SERVICOS DE INTERNET</t>
  </si>
  <si>
    <t>PROVISÃO MÊS</t>
  </si>
  <si>
    <t>SERVICOS TERCEIRIZADOS - IMAGEM</t>
  </si>
  <si>
    <t>SERVICOS TERCEIRIZADOS - MANUTENCAO</t>
  </si>
  <si>
    <t>SOFTWARE</t>
  </si>
  <si>
    <t>TAXAS DIVERSAS</t>
  </si>
  <si>
    <t>VALE TRANSPORTE</t>
  </si>
  <si>
    <t>Demonstrativo de Despesas Abril 2020 - Conta 168-5 - CEF</t>
  </si>
  <si>
    <t>ANTIBIOTICOS DO BRASIL LTDA</t>
  </si>
  <si>
    <t>DENTAL CREMER PRODUTOS ODONTOLOGICOS S.A.</t>
  </si>
  <si>
    <t>DOACOES RECEBIDAS - PANDEMIA CORONA VIRUS</t>
  </si>
  <si>
    <t>APLICACAO CAIXA ECONOMICA FEDERAL (168-5) - UPA</t>
  </si>
  <si>
    <t>DOC ELET</t>
  </si>
  <si>
    <t>SP LIFE HOSPITALAR EIRELI - ME</t>
  </si>
  <si>
    <t>TRIUNFAL MARILIA COMERCIAL LTDA - EPP</t>
  </si>
  <si>
    <t>SERVIMED COMERCIAL LTDA</t>
  </si>
  <si>
    <t>NACIONAL COMERCIAL HOSPITALAR S.A.</t>
  </si>
  <si>
    <t>SOQUIMICA LABORATORIOS LTDA</t>
  </si>
  <si>
    <t>NACIONAL COMERCIAL HOSPITALAR LTDA</t>
  </si>
  <si>
    <t>CRISTALIA PRODUTOS QUIMICOS FARMACEUTICOS LTDA</t>
  </si>
  <si>
    <t>FIOS (FARMACIA)</t>
  </si>
  <si>
    <t>DUPATRI HOSPITALAR COMERCIO, IMPORTACAO E EXPORTACAO LTDA</t>
  </si>
  <si>
    <t>CIRURGICA SAO JOSE LTDA.</t>
  </si>
  <si>
    <t>TC TECNICA CIRURGICA COMERCIO DE MATERIAIS HOSPITALARES E ODONTOLOGICOS LTDA</t>
  </si>
  <si>
    <t>CM HOSPITALAR S.A.</t>
  </si>
  <si>
    <t>DUPATRI HOSPITALAR COMERCIO IMPORTACAO E EXPORTACAO LTDA</t>
  </si>
  <si>
    <t>MEDICAMENTAL HOSPITALAR LTDA EPP</t>
  </si>
  <si>
    <t>CRED TED</t>
  </si>
  <si>
    <t>DP DIN ATM</t>
  </si>
  <si>
    <t>RESGATE DE APLICACAO FINANCEIRA - CAIXA ECONOMICA FEDERAL (168-5) - UPA</t>
  </si>
  <si>
    <t>HDL LOGISTICA HOSPITALAR LTDA</t>
  </si>
  <si>
    <t>GLOBAL HOSPITALAR IMPORTACAO E COMERCIO LTDA - ME</t>
  </si>
  <si>
    <t>RESCISAO - TRANSFERENCIA C/C</t>
  </si>
  <si>
    <t>AGILLE COMERCIO DE MEDICAMENTOS LTDA.</t>
  </si>
  <si>
    <t>TECNO4 PRODUTOS HOSPITALARES EIRELI</t>
  </si>
  <si>
    <t>GENESIO A MENDES &amp; CIA LTDA.</t>
  </si>
  <si>
    <t>MARIO CESAR ANTUNES GOMES 00196393841 ME</t>
  </si>
  <si>
    <t>SUPERMED COM. E IMP. DE PRODUTOS MEDICOS E HOSPITALARES LTDA</t>
  </si>
  <si>
    <t>FARMACIA SANTA MARIA DE MARILIA LTDA</t>
  </si>
  <si>
    <t>SISTEMAS DE SERVICO R.B . QUALITY COM. EMBALAGENS LTDA</t>
  </si>
  <si>
    <t>ASSOCIACAO DE ENSINO DE MARILIA LTDA</t>
  </si>
  <si>
    <t>SONODA INFORMATICA LTDA ME</t>
  </si>
  <si>
    <t>VALE TRANSP - AMTU - ASSOCIACAO MARILIENSE TRANSP.</t>
  </si>
  <si>
    <t>SERVICOS MEDICOS EDUARDA MAIA &amp; CIA LTDA</t>
  </si>
  <si>
    <t>FÉRIAS</t>
  </si>
  <si>
    <t>MASTER GAS - COMERCIO DE GAS PECAS E ACESSORIOS EIRELI ME</t>
  </si>
  <si>
    <t>HD IMPRESSOES - EIRELI - ME</t>
  </si>
  <si>
    <t>CLEANPACK COMERCIAL EIRELI</t>
  </si>
  <si>
    <t>MW DISTRIBUIDORA DE MEDICAMENTOS EIRELI</t>
  </si>
  <si>
    <t>SIND T.T E AUX EM RADIOLOGIA-MENS SINDICAT-SINTTAR</t>
  </si>
  <si>
    <t>LIFE SERVICOS DE COMUNICACAO MULTIMIDIA</t>
  </si>
  <si>
    <t>D.G. NAVARRO &amp; CIA LTDA. - ME</t>
  </si>
  <si>
    <t>CENTER MAQ COMERCIO DE MAQUINAS E PAPEIS LTDA</t>
  </si>
  <si>
    <t>JOSE CARLOS VOLPE MARILIA - EPP.</t>
  </si>
  <si>
    <t>REVAL ATACADO DE PAPELARIA LTDA</t>
  </si>
  <si>
    <t>TRAVAGIN E TRAVAGIN LTDA</t>
  </si>
  <si>
    <t>EBEG EMBALAGENS E DESCARTAVEIS EIRELI</t>
  </si>
  <si>
    <t>AQUISICAO DE MOVEIS E UTENSILIOS</t>
  </si>
  <si>
    <t>UEMURA &amp; CIA LTDA</t>
  </si>
  <si>
    <t>ED PLASTIC INDUSTRIA E COMERCIO DE EMBALAGENS LTDA</t>
  </si>
  <si>
    <t>LONDRICIR COM DE MAT HOSPITALAR LTDA</t>
  </si>
  <si>
    <t>BIO INFINITY TECNOLOGIA HOSPITALAR EIRELI - ME</t>
  </si>
  <si>
    <t>SIND EMPREG SAUDE- MENS SINDICATO</t>
  </si>
  <si>
    <t>PAG FONE</t>
  </si>
  <si>
    <t>CLARO S.A.</t>
  </si>
  <si>
    <t>CENTRO DE INTEGRACAO EMPRESA ESCOLA CIEE</t>
  </si>
  <si>
    <t>TOLIFE TECNOLOGIA PARA A SAÚDE S.A</t>
  </si>
  <si>
    <t>PAG DARF</t>
  </si>
  <si>
    <t>IRRF - PF - (COD 0561)</t>
  </si>
  <si>
    <t>IRRF - PJ - (COD 1708)</t>
  </si>
  <si>
    <t>PIS/COFINS/CSLL - (COD 5952)</t>
  </si>
  <si>
    <t>PAG GPS</t>
  </si>
  <si>
    <t>INSS/GPS - (COD 2305)</t>
  </si>
  <si>
    <t>VITOR PISSINATO 36482627854 - ME</t>
  </si>
  <si>
    <t>PRO-RAD CONSULTORES EM RADIOPROTECAO SS</t>
  </si>
  <si>
    <t>REEMB. DESPESA - LUIZ CARLOS DORETTO JUNIOR</t>
  </si>
  <si>
    <t>CAPROMED FARMACEUTICA LTDA EPP</t>
  </si>
  <si>
    <t>KAWAMOTO SERVICOS MEDICOS -LTDA</t>
  </si>
  <si>
    <t>CRED.AUTOR</t>
  </si>
  <si>
    <t>PAG AGUA</t>
  </si>
  <si>
    <t>DEPARTAMENTO DE AGUA E ESGOTO DE MARILIA</t>
  </si>
  <si>
    <t>BRAZMIX COMERCIO VAREJISTA E ATACADISTA LTDA</t>
  </si>
  <si>
    <t>COMERCIAL MARILIENSE DE FERRAGENS LTDA.</t>
  </si>
  <si>
    <t>WERBRAN DISTRIBUIDORA DE MEDICAMENTOS LTDA</t>
  </si>
  <si>
    <t>MULTIFARMA COMERCIAL LTDA. EPP</t>
  </si>
  <si>
    <t>CIRURGICA OLIMPIO - EIRELI - EPP</t>
  </si>
  <si>
    <t>VALE TRANSP.- EMPRESA PRINCESA DO NORTE LTDA</t>
  </si>
  <si>
    <t>VALE TRANSP - VIACAO LUWASA LTDA</t>
  </si>
  <si>
    <t>POLI TEX INDUSTRIA E COMERCIO LTDA</t>
  </si>
  <si>
    <t>ALFALAGOS LTDA.</t>
  </si>
  <si>
    <t>DENTAL MED SUL ARTIGOS ODONTOLOGICOS LTDA</t>
  </si>
  <si>
    <t>Balancete Financeiro Abril 2020 - Conta 168-5 - CEF</t>
  </si>
  <si>
    <t>AQUISICAO DE EQUIPAMENTOS</t>
  </si>
  <si>
    <t>RECEBIMENTO DE EMPRESTIMO REALIZADO P/ ABHU - UPA</t>
  </si>
  <si>
    <t>ASSINATURA DE JORNAIS E REVISTAS</t>
  </si>
  <si>
    <t>COMBUSTIVEIS E LUBRIFICANTES</t>
  </si>
  <si>
    <t>FOLHA DE PAGAMENTO - TRANSF C/C C/CPMF</t>
  </si>
  <si>
    <t>Resumo Emprestimos CEF</t>
  </si>
  <si>
    <t>EMPRESTIMO RECEBIDO DA ABHU</t>
  </si>
  <si>
    <t>PGTO EMPRESTIMO ABHU</t>
  </si>
  <si>
    <t>PRESTACAO DE SERVICOS</t>
  </si>
  <si>
    <t>SERVICOS TERCEIRIZADOS - DIVERSOS</t>
  </si>
  <si>
    <t>TECNOLOGIA DA INFORMACAO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</si>
</sst>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6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14" fontId="0" fillId="0" borderId="0" xfId="0" applyNumberForma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43" fontId="5" fillId="0" borderId="0" xfId="1" applyFont="1"/>
    <xf numFmtId="0" fontId="5" fillId="0" borderId="0" xfId="0" applyFont="1" applyAlignment="1">
      <alignment horizontal="center"/>
    </xf>
    <xf numFmtId="14" fontId="5" fillId="0" borderId="0" xfId="0" applyNumberFormat="1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43" fontId="6" fillId="2" borderId="2" xfId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4" fontId="6" fillId="2" borderId="6" xfId="0" applyNumberFormat="1" applyFont="1" applyFill="1" applyBorder="1" applyAlignment="1">
      <alignment horizontal="center"/>
    </xf>
    <xf numFmtId="14" fontId="5" fillId="0" borderId="7" xfId="0" applyNumberFormat="1" applyFont="1" applyBorder="1"/>
    <xf numFmtId="0" fontId="5" fillId="0" borderId="8" xfId="0" applyFont="1" applyBorder="1"/>
    <xf numFmtId="43" fontId="5" fillId="0" borderId="8" xfId="1" applyFont="1" applyBorder="1"/>
    <xf numFmtId="43" fontId="5" fillId="0" borderId="9" xfId="1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8" xfId="0" applyFont="1" applyBorder="1" applyAlignment="1">
      <alignment horizontal="center"/>
    </xf>
    <xf numFmtId="14" fontId="5" fillId="0" borderId="12" xfId="0" applyNumberFormat="1" applyFont="1" applyBorder="1"/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/>
    <xf numFmtId="43" fontId="6" fillId="0" borderId="15" xfId="1" applyFont="1" applyBorder="1"/>
    <xf numFmtId="43" fontId="6" fillId="0" borderId="16" xfId="0" applyNumberFormat="1" applyFont="1" applyBorder="1"/>
    <xf numFmtId="0" fontId="5" fillId="0" borderId="17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5" xfId="0" applyFont="1" applyBorder="1" applyAlignment="1">
      <alignment horizontal="center"/>
    </xf>
    <xf numFmtId="14" fontId="5" fillId="0" borderId="18" xfId="0" applyNumberFormat="1" applyFont="1" applyBorder="1"/>
    <xf numFmtId="0" fontId="7" fillId="0" borderId="0" xfId="0" applyFont="1"/>
    <xf numFmtId="0" fontId="6" fillId="3" borderId="19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5" fillId="0" borderId="19" xfId="0" applyFont="1" applyBorder="1"/>
    <xf numFmtId="0" fontId="5" fillId="0" borderId="20" xfId="0" applyFont="1" applyBorder="1" applyAlignment="1">
      <alignment horizontal="left"/>
    </xf>
    <xf numFmtId="43" fontId="0" fillId="0" borderId="20" xfId="1" applyFont="1" applyBorder="1"/>
    <xf numFmtId="43" fontId="5" fillId="0" borderId="21" xfId="1" applyFont="1" applyBorder="1"/>
    <xf numFmtId="0" fontId="5" fillId="0" borderId="22" xfId="0" applyFont="1" applyBorder="1" applyAlignment="1">
      <alignment horizontal="left"/>
    </xf>
    <xf numFmtId="0" fontId="5" fillId="0" borderId="0" xfId="0" applyFont="1" applyAlignment="1">
      <alignment horizontal="left"/>
    </xf>
    <xf numFmtId="43" fontId="5" fillId="0" borderId="20" xfId="1" applyFont="1" applyBorder="1" applyAlignment="1">
      <alignment horizontal="center"/>
    </xf>
    <xf numFmtId="43" fontId="5" fillId="0" borderId="21" xfId="1" applyFont="1" applyBorder="1" applyAlignment="1">
      <alignment horizontal="center"/>
    </xf>
    <xf numFmtId="0" fontId="5" fillId="0" borderId="22" xfId="0" applyFont="1" applyBorder="1"/>
    <xf numFmtId="43" fontId="0" fillId="0" borderId="0" xfId="1" applyFont="1" applyBorder="1"/>
    <xf numFmtId="43" fontId="5" fillId="0" borderId="23" xfId="1" applyFont="1" applyBorder="1"/>
    <xf numFmtId="43" fontId="5" fillId="0" borderId="0" xfId="1" applyFont="1" applyBorder="1" applyAlignment="1">
      <alignment horizontal="center"/>
    </xf>
    <xf numFmtId="43" fontId="5" fillId="0" borderId="23" xfId="1" applyFont="1" applyBorder="1" applyAlignment="1">
      <alignment horizontal="center"/>
    </xf>
    <xf numFmtId="0" fontId="6" fillId="0" borderId="9" xfId="0" applyFont="1" applyBorder="1"/>
    <xf numFmtId="0" fontId="6" fillId="0" borderId="24" xfId="0" applyFont="1" applyBorder="1"/>
    <xf numFmtId="43" fontId="6" fillId="0" borderId="24" xfId="1" applyFont="1" applyBorder="1" applyAlignment="1">
      <alignment horizontal="center"/>
    </xf>
    <xf numFmtId="43" fontId="6" fillId="0" borderId="11" xfId="1" applyFont="1" applyBorder="1" applyAlignment="1">
      <alignment horizontal="center"/>
    </xf>
    <xf numFmtId="43" fontId="5" fillId="0" borderId="22" xfId="0" applyNumberFormat="1" applyFont="1" applyBorder="1"/>
    <xf numFmtId="0" fontId="6" fillId="0" borderId="22" xfId="0" applyFont="1" applyBorder="1"/>
    <xf numFmtId="0" fontId="6" fillId="0" borderId="0" xfId="0" applyFont="1"/>
    <xf numFmtId="43" fontId="6" fillId="0" borderId="0" xfId="1" applyFont="1" applyBorder="1" applyAlignment="1">
      <alignment horizontal="center"/>
    </xf>
    <xf numFmtId="43" fontId="6" fillId="0" borderId="23" xfId="1" applyFont="1" applyBorder="1" applyAlignment="1">
      <alignment horizontal="center"/>
    </xf>
    <xf numFmtId="0" fontId="6" fillId="3" borderId="9" xfId="0" applyFont="1" applyFill="1" applyBorder="1"/>
    <xf numFmtId="0" fontId="5" fillId="3" borderId="24" xfId="0" applyFont="1" applyFill="1" applyBorder="1"/>
    <xf numFmtId="0" fontId="5" fillId="3" borderId="24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5" xfId="0" applyFont="1" applyBorder="1"/>
    <xf numFmtId="0" fontId="5" fillId="0" borderId="26" xfId="0" applyFont="1" applyBorder="1"/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25" xfId="0" applyFont="1" applyBorder="1"/>
    <xf numFmtId="43" fontId="6" fillId="0" borderId="24" xfId="0" applyNumberFormat="1" applyFont="1" applyBorder="1" applyAlignment="1">
      <alignment horizontal="center"/>
    </xf>
    <xf numFmtId="43" fontId="6" fillId="0" borderId="11" xfId="0" applyNumberFormat="1" applyFont="1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0" fontId="6" fillId="3" borderId="19" xfId="0" applyFont="1" applyFill="1" applyBorder="1"/>
    <xf numFmtId="0" fontId="6" fillId="3" borderId="20" xfId="0" applyFont="1" applyFill="1" applyBorder="1"/>
    <xf numFmtId="0" fontId="6" fillId="3" borderId="24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5" fillId="0" borderId="19" xfId="0" applyFont="1" applyBorder="1" applyAlignment="1">
      <alignment horizontal="left"/>
    </xf>
    <xf numFmtId="43" fontId="5" fillId="0" borderId="26" xfId="1" applyFont="1" applyBorder="1" applyAlignment="1">
      <alignment horizontal="center"/>
    </xf>
    <xf numFmtId="43" fontId="5" fillId="0" borderId="27" xfId="1" applyFont="1" applyBorder="1" applyAlignment="1">
      <alignment horizontal="center"/>
    </xf>
    <xf numFmtId="43" fontId="5" fillId="0" borderId="20" xfId="2" applyFont="1" applyBorder="1" applyAlignment="1">
      <alignment horizontal="center"/>
    </xf>
    <xf numFmtId="43" fontId="5" fillId="0" borderId="21" xfId="2" applyFont="1" applyBorder="1" applyAlignment="1">
      <alignment horizontal="center"/>
    </xf>
    <xf numFmtId="43" fontId="5" fillId="0" borderId="0" xfId="2" applyFont="1" applyBorder="1" applyAlignment="1">
      <alignment horizontal="center"/>
    </xf>
    <xf numFmtId="43" fontId="5" fillId="0" borderId="23" xfId="2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3" borderId="21" xfId="0" applyFont="1" applyFill="1" applyBorder="1"/>
    <xf numFmtId="0" fontId="5" fillId="0" borderId="20" xfId="0" applyFont="1" applyBorder="1"/>
    <xf numFmtId="0" fontId="6" fillId="3" borderId="24" xfId="0" applyFont="1" applyFill="1" applyBorder="1"/>
    <xf numFmtId="0" fontId="6" fillId="3" borderId="11" xfId="0" applyFont="1" applyFill="1" applyBorder="1"/>
    <xf numFmtId="43" fontId="6" fillId="0" borderId="24" xfId="1" applyFont="1" applyBorder="1" applyAlignment="1">
      <alignment horizontal="center"/>
    </xf>
    <xf numFmtId="43" fontId="6" fillId="0" borderId="11" xfId="1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43" fontId="0" fillId="0" borderId="24" xfId="1" applyFont="1" applyBorder="1"/>
    <xf numFmtId="43" fontId="6" fillId="0" borderId="11" xfId="0" applyNumberFormat="1" applyFont="1" applyBorder="1"/>
    <xf numFmtId="0" fontId="6" fillId="3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5" fillId="0" borderId="24" xfId="0" applyFont="1" applyBorder="1"/>
    <xf numFmtId="43" fontId="6" fillId="0" borderId="24" xfId="1" applyFont="1" applyFill="1" applyBorder="1" applyAlignment="1">
      <alignment horizontal="center"/>
    </xf>
    <xf numFmtId="43" fontId="6" fillId="0" borderId="11" xfId="1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/>
    </xf>
  </cellXfs>
  <cellStyles count="3">
    <cellStyle name="Normal" xfId="0" builtinId="0"/>
    <cellStyle name="Vírgula" xfId="1" builtinId="3"/>
    <cellStyle name="Vírgula 2" xfId="2" xr:uid="{8F5B4BBB-772E-4C1D-9F10-C02696F33E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0425203-5911-435A-A4F7-22675157E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EDE4FD1-BAA7-41B0-8A91-1ADA85F9C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112</xdr:row>
      <xdr:rowOff>57150</xdr:rowOff>
    </xdr:from>
    <xdr:to>
      <xdr:col>1</xdr:col>
      <xdr:colOff>609600</xdr:colOff>
      <xdr:row>114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5AEE77A-5B1C-407C-A8DB-FDD7C067F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175510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114</xdr:row>
      <xdr:rowOff>66675</xdr:rowOff>
    </xdr:from>
    <xdr:to>
      <xdr:col>10</xdr:col>
      <xdr:colOff>638174</xdr:colOff>
      <xdr:row>114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B3D12CF2-BA3A-4809-887F-5166F98FC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22545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DD5E80A-BD99-4630-A667-CDBA7224C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43FFDED-365A-43B2-AFED-E8D4A4F4F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252</xdr:row>
      <xdr:rowOff>57150</xdr:rowOff>
    </xdr:from>
    <xdr:to>
      <xdr:col>1</xdr:col>
      <xdr:colOff>609600</xdr:colOff>
      <xdr:row>254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E7BBC3C-3806-4777-ABB3-461B3FAEE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842510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254</xdr:row>
      <xdr:rowOff>66675</xdr:rowOff>
    </xdr:from>
    <xdr:to>
      <xdr:col>10</xdr:col>
      <xdr:colOff>638174</xdr:colOff>
      <xdr:row>254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6659B18-AA84-420E-94CA-490A29A54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92156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26635/Dropbox/UPA%20-%20Presta&#231;&#227;o%20de%20Contas/Presta&#231;&#227;o%20de%20Contas%20-%20Financeira/Balancete%20Financei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o 2016"/>
      <sheetName val="Junho 2016"/>
      <sheetName val="Julho 2016"/>
      <sheetName val="CEF Julho 2016"/>
      <sheetName val="Agosto 2016"/>
      <sheetName val="CEF Agosto 2016"/>
      <sheetName val="Setembro 2016"/>
      <sheetName val="CEF Setembro 2016"/>
      <sheetName val="Outubro 2016"/>
      <sheetName val="CEF Outubro 2016"/>
      <sheetName val="Novembro 2016"/>
      <sheetName val="CEF Novembro 2016"/>
      <sheetName val="Dezembro 2016"/>
      <sheetName val="CEF Dezembro 2016"/>
      <sheetName val="Janeiro 2017"/>
      <sheetName val="CEF Janeiro 2017"/>
      <sheetName val="Fevereiro 2017"/>
      <sheetName val="CEF Fevereiro 2017"/>
      <sheetName val="Marco 2017"/>
      <sheetName val="CEF Marco 2017"/>
      <sheetName val="Abril 2017"/>
      <sheetName val="CEF Abril 2017"/>
      <sheetName val="Maio 2017"/>
      <sheetName val="CEF Maio 2017"/>
      <sheetName val="Junho 2017"/>
      <sheetName val="CEF Junho 2017"/>
      <sheetName val="Julho 2017"/>
      <sheetName val="CEF Julho 2017"/>
      <sheetName val="Agosto 2017"/>
      <sheetName val="CEF Agosto 2017"/>
      <sheetName val="Setembro 2017"/>
      <sheetName val="CEF Setembro 2017"/>
      <sheetName val="Outubro 2017"/>
      <sheetName val="CEF Outubro 2017"/>
      <sheetName val="Novembro 2017"/>
      <sheetName val="CEF Novembro 2017"/>
      <sheetName val="Dezembro 2017"/>
      <sheetName val="CEF Dezembro 2017"/>
      <sheetName val="Janeiro 2018"/>
      <sheetName val="CEF Janeiro 2018"/>
      <sheetName val="Fevereiro 2018"/>
      <sheetName val="CEF Fevereiro 2018"/>
      <sheetName val="Março 2018"/>
      <sheetName val="CEF Março 2018"/>
      <sheetName val="Abril 2018"/>
      <sheetName val="CEF Abril 2018"/>
      <sheetName val="Uniprime - Maio 2018"/>
      <sheetName val="CEF Maio 2018 - 1922-3"/>
      <sheetName val="CEF Maio 2018 - 168-5"/>
      <sheetName val="Uniprime - Junho 2018"/>
      <sheetName val="CEF Junho 2018 - 1922-3"/>
      <sheetName val="CEF Junho 2018 - 168-5"/>
      <sheetName val="Uniprime - Julho 2018"/>
      <sheetName val="CEF Julho 2018 - 1922-3"/>
      <sheetName val="CEF Julho 2018 - 168-5"/>
      <sheetName val="Uniprime - Agosto 2018"/>
      <sheetName val="CEF Agosto 2018 - 1922-3"/>
      <sheetName val="CEF Agosto 2018 - 168-5"/>
      <sheetName val="Uniprime - Setembro 2018"/>
      <sheetName val="CEF Setembro 2018 - 1922-3"/>
      <sheetName val="CEF Setembro 2018 - 168-5"/>
      <sheetName val="Uniprime - Outubro 2018"/>
      <sheetName val="CEF Outubro 2018 - 1922-3"/>
      <sheetName val="CEF Outubro 2018 - 168-5"/>
      <sheetName val="Uniprime - Novembro 2018"/>
      <sheetName val="CEF Novembro 2018 - 1922-3"/>
      <sheetName val="CEF Novembro 2018 - 168-5"/>
      <sheetName val="Uniprime - Dezembro 2018"/>
      <sheetName val="CEF Dezembro 2018 - 1922-3"/>
      <sheetName val="CEF Dezembro 2018 - 168-5"/>
      <sheetName val="Bradesco - Dezembro 2018"/>
      <sheetName val="Uniprime - Janeiro 2019"/>
      <sheetName val="CEF Janeiro 2019 - 1922-3"/>
      <sheetName val="CEF Janeiro 2019 - 168-5"/>
      <sheetName val="Bradesco - Janeiro 2019"/>
      <sheetName val="Uniprime - Fevereiro 2019"/>
      <sheetName val="CEF Fevereiro 2019 - 1922-3"/>
      <sheetName val="CEF Fevereiro 2019 - 168-5"/>
      <sheetName val="Bradesco - Fevereiro 2019"/>
      <sheetName val="Uniprime - Março 2019"/>
      <sheetName val="CEF Março 2019 - 1922-3"/>
      <sheetName val="CEF Março 2019 - 168-5"/>
      <sheetName val="Bradesco - Março 2019"/>
      <sheetName val="Uniprime - Abril 2019"/>
      <sheetName val="CEF Abril 2019 - 1922-3"/>
      <sheetName val="CEF Abril 2019 - 168-5"/>
      <sheetName val="Bradesco - Abril 2019"/>
      <sheetName val="CEF Maio 2019 - 1922-3"/>
      <sheetName val="CEF Maio 2019 - 168-5"/>
      <sheetName val="Bradesco - Maio 2019"/>
      <sheetName val="CEF Junho 2019 - 1922-3"/>
      <sheetName val="CEF Junho 2019 - 168-5"/>
      <sheetName val="Bradesco - Junho 2019"/>
      <sheetName val="CEF Julho 2019 - 1922-3"/>
      <sheetName val="CEF Julho 2019 - 168-5"/>
      <sheetName val="CEF Agosto 2019 - 1922-3"/>
      <sheetName val="CEF Agosto 2019 - 168-5"/>
      <sheetName val="CEF Setembro 2019 - 1922-3"/>
      <sheetName val="CEF Setembro 2019 - 168-5"/>
      <sheetName val="CEF Outubro 2019 - 1922-3"/>
      <sheetName val="CEF Outubro 2019 - 168-5"/>
      <sheetName val="CEF Novembro 2019 - 1922-3"/>
      <sheetName val="CEF Novembro 2019 - 168-5"/>
      <sheetName val="CEF Dezembro 2019 - 1922-3"/>
      <sheetName val="CEF Dezembro 2019 - 168-5"/>
      <sheetName val="CEF Janeiro 2020 - 1922-3"/>
      <sheetName val="CEF Janeiro 2020 - 168-5"/>
      <sheetName val="CEF Fevereiro 2020 - 1922-3"/>
      <sheetName val="CEF Fevereiro 2020 - 168-5"/>
      <sheetName val="CEF Março 2020 - 1922-3"/>
      <sheetName val="CEF Março 2020 - 168-5"/>
      <sheetName val="CEF Abril 2020 - 1922-3"/>
      <sheetName val="CEF Abril 2020 - 168-5"/>
      <sheetName val="CEF Maio 2020 - 1922-3"/>
      <sheetName val="CEF Maio 2020 - 168-5"/>
      <sheetName val="CEF Junho 2020 - 1922-3"/>
      <sheetName val="CEF Junho 2020 - 168-5"/>
      <sheetName val="CEF Julho 2020 - 1922-3"/>
      <sheetName val="CEF Julho 2020 - 168-5"/>
      <sheetName val="CEF Agosto 2020 - 1922-3"/>
      <sheetName val="CEF Agosto 2020 - 168-5"/>
      <sheetName val="CEF Setembro 2020 - 1922-3"/>
      <sheetName val="CEF Setembro 2020 - 168-5"/>
      <sheetName val="CEF Setembro 2020 - 901922-0"/>
      <sheetName val="CEF Setembro 2020 - 900168-2"/>
      <sheetName val="CEF Outubro 2020 - 1922-3"/>
      <sheetName val="CEF Outubro 2020 - 168-5"/>
      <sheetName val="CEF Outubro 2020 - 901922-0"/>
      <sheetName val="CEF Outubro 2020 - 900168-2"/>
      <sheetName val="CEF Novembro 2020 - 901922-0"/>
      <sheetName val="CEF Novembro 2020 - 900168-2"/>
      <sheetName val="CEF Dezembro 2020 - 901922"/>
      <sheetName val="CEF Dezembro 2020 - 900168"/>
      <sheetName val="CEF Janeiro 2021 - 901922"/>
      <sheetName val="CEF Janeiro 2021 - 900168"/>
      <sheetName val="CEF Fevereiro 2021 - 900168"/>
      <sheetName val="CEF Fevereiro 2021 - 901922"/>
      <sheetName val="CEF Marco 2021 - 900168"/>
      <sheetName val="CEF Marco 2021 - 901922"/>
      <sheetName val="Controle Emprestimo"/>
      <sheetName val="Controle Rateio"/>
      <sheetName val="Controle Provisao"/>
      <sheetName val="Financeiro"/>
      <sheetName val="Financeiro versao pref"/>
      <sheetName val="Cu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>
        <row r="115">
          <cell r="I115">
            <v>0</v>
          </cell>
        </row>
      </sheetData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>
        <row r="247">
          <cell r="F247">
            <v>0</v>
          </cell>
        </row>
        <row r="270">
          <cell r="I270">
            <v>1498362.0599999994</v>
          </cell>
        </row>
        <row r="277">
          <cell r="I277">
            <v>367898.70000000019</v>
          </cell>
        </row>
        <row r="284">
          <cell r="I284">
            <v>2659999.9999999972</v>
          </cell>
        </row>
        <row r="294">
          <cell r="I294">
            <v>118055.38</v>
          </cell>
        </row>
      </sheetData>
      <sheetData sheetId="110">
        <row r="13">
          <cell r="F13">
            <v>0</v>
          </cell>
        </row>
        <row r="36">
          <cell r="I36">
            <v>127.21000000034959</v>
          </cell>
        </row>
      </sheetData>
      <sheetData sheetId="111" refreshError="1"/>
      <sheetData sheetId="112">
        <row r="291">
          <cell r="E291">
            <v>118055.38</v>
          </cell>
        </row>
      </sheetData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2B29E-0150-458A-A4F1-05CE19FFAEA7}">
  <dimension ref="A1:K170"/>
  <sheetViews>
    <sheetView workbookViewId="0">
      <selection activeCell="C16" sqref="C16"/>
    </sheetView>
  </sheetViews>
  <sheetFormatPr defaultRowHeight="15" x14ac:dyDescent="0.25"/>
  <cols>
    <col min="1" max="1" width="10.42578125" bestFit="1" customWidth="1"/>
    <col min="2" max="2" width="11.42578125" bestFit="1" customWidth="1"/>
    <col min="3" max="3" width="41.140625" bestFit="1" customWidth="1"/>
    <col min="4" max="4" width="12.42578125" bestFit="1" customWidth="1"/>
    <col min="5" max="5" width="13.28515625" bestFit="1" customWidth="1"/>
    <col min="6" max="6" width="12.42578125" bestFit="1" customWidth="1"/>
    <col min="7" max="7" width="45.140625" bestFit="1" customWidth="1"/>
    <col min="8" max="8" width="47" bestFit="1" customWidth="1"/>
    <col min="9" max="9" width="10" bestFit="1" customWidth="1"/>
    <col min="10" max="10" width="4.7109375" bestFit="1" customWidth="1"/>
    <col min="11" max="11" width="10.42578125" bestFit="1" customWidth="1"/>
  </cols>
  <sheetData>
    <row r="1" spans="1:11" x14ac:dyDescent="0.25">
      <c r="D1" s="1"/>
      <c r="J1" s="2"/>
      <c r="K1" s="3"/>
    </row>
    <row r="2" spans="1:11" ht="25.5" x14ac:dyDescent="0.25">
      <c r="C2" s="4" t="s">
        <v>0</v>
      </c>
      <c r="D2" s="4"/>
      <c r="E2" s="4"/>
      <c r="F2" s="4"/>
      <c r="G2" s="4"/>
      <c r="H2" s="4"/>
      <c r="I2" s="4"/>
      <c r="J2" s="4"/>
      <c r="K2" s="4"/>
    </row>
    <row r="3" spans="1:11" x14ac:dyDescent="0.25">
      <c r="D3" s="1"/>
      <c r="J3" s="2"/>
      <c r="K3" s="3"/>
    </row>
    <row r="4" spans="1:11" ht="18.75" x14ac:dyDescent="0.3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x14ac:dyDescent="0.25">
      <c r="D5" s="1"/>
      <c r="J5" s="2"/>
      <c r="K5" s="3"/>
    </row>
    <row r="6" spans="1:11" x14ac:dyDescent="0.25">
      <c r="A6" s="6" t="s">
        <v>2</v>
      </c>
      <c r="B6" s="6"/>
      <c r="C6" s="6"/>
      <c r="D6" s="6"/>
      <c r="E6" s="6"/>
      <c r="F6" s="6"/>
      <c r="G6" s="6" t="s">
        <v>3</v>
      </c>
      <c r="H6" s="6"/>
      <c r="I6" s="6"/>
      <c r="J6" s="6"/>
      <c r="K6" s="6"/>
    </row>
    <row r="7" spans="1:11" ht="15.75" thickBot="1" x14ac:dyDescent="0.3">
      <c r="A7" s="7"/>
      <c r="B7" s="7"/>
      <c r="C7" s="7"/>
      <c r="D7" s="8"/>
      <c r="E7" s="7"/>
      <c r="F7" s="7"/>
      <c r="G7" s="7"/>
      <c r="H7" s="7"/>
      <c r="I7" s="7"/>
      <c r="J7" s="9"/>
      <c r="K7" s="10"/>
    </row>
    <row r="8" spans="1:11" x14ac:dyDescent="0.25">
      <c r="A8" s="11" t="s">
        <v>4</v>
      </c>
      <c r="B8" s="12" t="s">
        <v>5</v>
      </c>
      <c r="C8" s="12" t="s">
        <v>6</v>
      </c>
      <c r="D8" s="13" t="s">
        <v>7</v>
      </c>
      <c r="E8" s="12" t="s">
        <v>8</v>
      </c>
      <c r="F8" s="14" t="s">
        <v>9</v>
      </c>
      <c r="G8" s="15" t="s">
        <v>10</v>
      </c>
      <c r="H8" s="16" t="s">
        <v>11</v>
      </c>
      <c r="I8" s="12" t="s">
        <v>12</v>
      </c>
      <c r="J8" s="12" t="s">
        <v>13</v>
      </c>
      <c r="K8" s="17" t="s">
        <v>14</v>
      </c>
    </row>
    <row r="9" spans="1:11" x14ac:dyDescent="0.25">
      <c r="A9" s="18"/>
      <c r="B9" s="19"/>
      <c r="C9" s="19" t="s">
        <v>15</v>
      </c>
      <c r="D9" s="20"/>
      <c r="E9" s="20"/>
      <c r="F9" s="21">
        <f>'[1]CEF Março 2020 - 1922-3'!F247</f>
        <v>0</v>
      </c>
      <c r="G9" s="22"/>
      <c r="H9" s="23"/>
      <c r="I9" s="19"/>
      <c r="J9" s="24"/>
      <c r="K9" s="25"/>
    </row>
    <row r="10" spans="1:11" x14ac:dyDescent="0.25">
      <c r="A10" s="18">
        <v>43922</v>
      </c>
      <c r="B10" s="19">
        <v>518782</v>
      </c>
      <c r="C10" s="19" t="s">
        <v>16</v>
      </c>
      <c r="D10" s="20">
        <v>640</v>
      </c>
      <c r="E10" s="20"/>
      <c r="F10" s="21">
        <f t="shared" ref="F10:F73" si="0">F9-D10+E10</f>
        <v>-640</v>
      </c>
      <c r="G10" s="22" t="s">
        <v>17</v>
      </c>
      <c r="H10" s="23" t="s">
        <v>18</v>
      </c>
      <c r="I10" s="19">
        <v>1514</v>
      </c>
      <c r="J10" s="24">
        <v>1</v>
      </c>
      <c r="K10" s="25">
        <v>43894</v>
      </c>
    </row>
    <row r="11" spans="1:11" x14ac:dyDescent="0.25">
      <c r="A11" s="18">
        <v>43922</v>
      </c>
      <c r="B11" s="19">
        <v>518107</v>
      </c>
      <c r="C11" s="19" t="s">
        <v>16</v>
      </c>
      <c r="D11" s="20">
        <v>3100</v>
      </c>
      <c r="E11" s="20"/>
      <c r="F11" s="21">
        <f t="shared" si="0"/>
        <v>-3740</v>
      </c>
      <c r="G11" s="22" t="s">
        <v>19</v>
      </c>
      <c r="H11" s="23" t="s">
        <v>20</v>
      </c>
      <c r="I11" s="19">
        <v>16714</v>
      </c>
      <c r="J11" s="24">
        <v>1</v>
      </c>
      <c r="K11" s="25">
        <v>43908</v>
      </c>
    </row>
    <row r="12" spans="1:11" x14ac:dyDescent="0.25">
      <c r="A12" s="18">
        <v>43922</v>
      </c>
      <c r="B12" s="19">
        <v>301808</v>
      </c>
      <c r="C12" s="19" t="s">
        <v>21</v>
      </c>
      <c r="D12" s="20">
        <v>2906.38</v>
      </c>
      <c r="E12" s="20"/>
      <c r="F12" s="21">
        <f t="shared" si="0"/>
        <v>-6646.38</v>
      </c>
      <c r="G12" s="22" t="s">
        <v>22</v>
      </c>
      <c r="H12" s="23" t="s">
        <v>23</v>
      </c>
      <c r="I12" s="19"/>
      <c r="J12" s="24"/>
      <c r="K12" s="25"/>
    </row>
    <row r="13" spans="1:11" x14ac:dyDescent="0.25">
      <c r="A13" s="18">
        <v>43922</v>
      </c>
      <c r="B13" s="19">
        <v>519303</v>
      </c>
      <c r="C13" s="19" t="s">
        <v>16</v>
      </c>
      <c r="D13" s="20">
        <v>46839.66</v>
      </c>
      <c r="E13" s="20"/>
      <c r="F13" s="21">
        <f t="shared" si="0"/>
        <v>-53486.04</v>
      </c>
      <c r="G13" s="22" t="s">
        <v>24</v>
      </c>
      <c r="H13" s="23" t="s">
        <v>25</v>
      </c>
      <c r="I13" s="19">
        <v>756110</v>
      </c>
      <c r="J13" s="24">
        <v>18</v>
      </c>
      <c r="K13" s="25">
        <v>43927</v>
      </c>
    </row>
    <row r="14" spans="1:11" x14ac:dyDescent="0.25">
      <c r="A14" s="18">
        <v>43922</v>
      </c>
      <c r="B14" s="19">
        <v>301805</v>
      </c>
      <c r="C14" s="19" t="s">
        <v>26</v>
      </c>
      <c r="D14" s="20">
        <v>3229.3</v>
      </c>
      <c r="E14" s="20"/>
      <c r="F14" s="21">
        <f t="shared" si="0"/>
        <v>-56715.340000000004</v>
      </c>
      <c r="G14" s="22" t="s">
        <v>22</v>
      </c>
      <c r="H14" s="23" t="s">
        <v>27</v>
      </c>
      <c r="I14" s="19"/>
      <c r="J14" s="24"/>
      <c r="K14" s="25"/>
    </row>
    <row r="15" spans="1:11" x14ac:dyDescent="0.25">
      <c r="A15" s="18">
        <v>43922</v>
      </c>
      <c r="B15" s="19">
        <v>301804</v>
      </c>
      <c r="C15" s="19" t="s">
        <v>21</v>
      </c>
      <c r="D15" s="20">
        <v>3218.56</v>
      </c>
      <c r="E15" s="20"/>
      <c r="F15" s="21">
        <f t="shared" si="0"/>
        <v>-59933.9</v>
      </c>
      <c r="G15" s="22" t="s">
        <v>22</v>
      </c>
      <c r="H15" s="23" t="s">
        <v>28</v>
      </c>
      <c r="I15" s="19"/>
      <c r="J15" s="24"/>
      <c r="K15" s="25"/>
    </row>
    <row r="16" spans="1:11" x14ac:dyDescent="0.25">
      <c r="A16" s="18">
        <v>43922</v>
      </c>
      <c r="B16" s="19">
        <v>727220</v>
      </c>
      <c r="C16" s="19" t="s">
        <v>29</v>
      </c>
      <c r="D16" s="20"/>
      <c r="E16" s="20">
        <v>61596.9</v>
      </c>
      <c r="F16" s="21">
        <f t="shared" si="0"/>
        <v>1663</v>
      </c>
      <c r="G16" s="22" t="s">
        <v>30</v>
      </c>
      <c r="H16" s="23"/>
      <c r="I16" s="19"/>
      <c r="J16" s="24"/>
      <c r="K16" s="25"/>
    </row>
    <row r="17" spans="1:11" x14ac:dyDescent="0.25">
      <c r="A17" s="18">
        <v>43922</v>
      </c>
      <c r="B17" s="19">
        <v>517443</v>
      </c>
      <c r="C17" s="19" t="s">
        <v>16</v>
      </c>
      <c r="D17" s="20">
        <v>1663</v>
      </c>
      <c r="E17" s="20"/>
      <c r="F17" s="21">
        <f t="shared" si="0"/>
        <v>0</v>
      </c>
      <c r="G17" s="22" t="s">
        <v>31</v>
      </c>
      <c r="H17" s="23" t="s">
        <v>32</v>
      </c>
      <c r="I17" s="19">
        <v>1245104</v>
      </c>
      <c r="J17" s="24">
        <v>3</v>
      </c>
      <c r="K17" s="25">
        <v>43832</v>
      </c>
    </row>
    <row r="18" spans="1:11" x14ac:dyDescent="0.25">
      <c r="A18" s="18">
        <v>43923</v>
      </c>
      <c r="B18" s="19">
        <v>727220</v>
      </c>
      <c r="C18" s="19" t="s">
        <v>29</v>
      </c>
      <c r="D18" s="20"/>
      <c r="E18" s="20">
        <v>4006.88</v>
      </c>
      <c r="F18" s="21">
        <f t="shared" si="0"/>
        <v>4006.88</v>
      </c>
      <c r="G18" s="22" t="s">
        <v>30</v>
      </c>
      <c r="H18" s="23"/>
      <c r="I18" s="19"/>
      <c r="J18" s="24"/>
      <c r="K18" s="25"/>
    </row>
    <row r="19" spans="1:11" x14ac:dyDescent="0.25">
      <c r="A19" s="18">
        <v>43923</v>
      </c>
      <c r="B19" s="19">
        <v>549018</v>
      </c>
      <c r="C19" s="19" t="s">
        <v>16</v>
      </c>
      <c r="D19" s="20">
        <v>1308.08</v>
      </c>
      <c r="E19" s="20"/>
      <c r="F19" s="21">
        <f t="shared" si="0"/>
        <v>2698.8</v>
      </c>
      <c r="G19" s="22" t="s">
        <v>31</v>
      </c>
      <c r="H19" s="23" t="s">
        <v>33</v>
      </c>
      <c r="I19" s="19">
        <v>76247</v>
      </c>
      <c r="J19" s="24">
        <v>2</v>
      </c>
      <c r="K19" s="25">
        <v>43867</v>
      </c>
    </row>
    <row r="20" spans="1:11" x14ac:dyDescent="0.25">
      <c r="A20" s="18">
        <v>43923</v>
      </c>
      <c r="B20" s="19">
        <v>543731</v>
      </c>
      <c r="C20" s="19" t="s">
        <v>16</v>
      </c>
      <c r="D20" s="20">
        <v>718.99</v>
      </c>
      <c r="E20" s="20"/>
      <c r="F20" s="21">
        <f t="shared" si="0"/>
        <v>1979.8100000000002</v>
      </c>
      <c r="G20" s="22" t="s">
        <v>31</v>
      </c>
      <c r="H20" s="23" t="s">
        <v>34</v>
      </c>
      <c r="I20" s="19">
        <v>55954</v>
      </c>
      <c r="J20" s="24">
        <v>1</v>
      </c>
      <c r="K20" s="25">
        <v>43895</v>
      </c>
    </row>
    <row r="21" spans="1:11" x14ac:dyDescent="0.25">
      <c r="A21" s="18">
        <v>43923</v>
      </c>
      <c r="B21" s="19">
        <v>547126</v>
      </c>
      <c r="C21" s="19" t="s">
        <v>16</v>
      </c>
      <c r="D21" s="20">
        <v>881.09</v>
      </c>
      <c r="E21" s="20"/>
      <c r="F21" s="21">
        <f t="shared" si="0"/>
        <v>1098.7200000000003</v>
      </c>
      <c r="G21" s="22" t="s">
        <v>35</v>
      </c>
      <c r="H21" s="23" t="s">
        <v>36</v>
      </c>
      <c r="I21" s="19">
        <v>41187</v>
      </c>
      <c r="J21" s="24">
        <v>1</v>
      </c>
      <c r="K21" s="25">
        <v>43895</v>
      </c>
    </row>
    <row r="22" spans="1:11" x14ac:dyDescent="0.25">
      <c r="A22" s="18">
        <v>43923</v>
      </c>
      <c r="B22" s="19">
        <v>547736</v>
      </c>
      <c r="C22" s="19" t="s">
        <v>16</v>
      </c>
      <c r="D22" s="20">
        <v>373.85</v>
      </c>
      <c r="E22" s="20"/>
      <c r="F22" s="21">
        <f t="shared" si="0"/>
        <v>724.87000000000023</v>
      </c>
      <c r="G22" s="22" t="s">
        <v>19</v>
      </c>
      <c r="H22" s="23" t="s">
        <v>37</v>
      </c>
      <c r="I22" s="19">
        <v>983200</v>
      </c>
      <c r="J22" s="24">
        <v>1</v>
      </c>
      <c r="K22" s="25">
        <v>43895</v>
      </c>
    </row>
    <row r="23" spans="1:11" x14ac:dyDescent="0.25">
      <c r="A23" s="18">
        <v>43923</v>
      </c>
      <c r="B23" s="19">
        <v>548326</v>
      </c>
      <c r="C23" s="19" t="s">
        <v>16</v>
      </c>
      <c r="D23" s="20">
        <v>724.87</v>
      </c>
      <c r="E23" s="20"/>
      <c r="F23" s="21">
        <f t="shared" si="0"/>
        <v>2.2737367544323206E-13</v>
      </c>
      <c r="G23" s="22" t="s">
        <v>19</v>
      </c>
      <c r="H23" s="23" t="s">
        <v>37</v>
      </c>
      <c r="I23" s="19">
        <v>975809</v>
      </c>
      <c r="J23" s="24">
        <v>2</v>
      </c>
      <c r="K23" s="25">
        <v>43867</v>
      </c>
    </row>
    <row r="24" spans="1:11" x14ac:dyDescent="0.25">
      <c r="A24" s="18">
        <v>43924</v>
      </c>
      <c r="B24" s="19">
        <v>301810</v>
      </c>
      <c r="C24" s="19" t="s">
        <v>26</v>
      </c>
      <c r="D24" s="20">
        <v>1541.5900000000001</v>
      </c>
      <c r="E24" s="20"/>
      <c r="F24" s="21">
        <f t="shared" si="0"/>
        <v>-1541.59</v>
      </c>
      <c r="G24" s="22" t="s">
        <v>22</v>
      </c>
      <c r="H24" s="23" t="s">
        <v>38</v>
      </c>
      <c r="I24" s="19"/>
      <c r="J24" s="24"/>
      <c r="K24" s="25"/>
    </row>
    <row r="25" spans="1:11" x14ac:dyDescent="0.25">
      <c r="A25" s="18">
        <v>43924</v>
      </c>
      <c r="B25" s="19">
        <v>31501</v>
      </c>
      <c r="C25" s="19" t="s">
        <v>39</v>
      </c>
      <c r="D25" s="20">
        <v>500000</v>
      </c>
      <c r="E25" s="20"/>
      <c r="F25" s="21">
        <f t="shared" si="0"/>
        <v>-501541.59</v>
      </c>
      <c r="G25" s="22" t="s">
        <v>40</v>
      </c>
      <c r="H25" s="23"/>
      <c r="I25" s="19"/>
      <c r="J25" s="24"/>
      <c r="K25" s="25"/>
    </row>
    <row r="26" spans="1:11" x14ac:dyDescent="0.25">
      <c r="A26" s="18">
        <v>43924</v>
      </c>
      <c r="B26" s="19">
        <v>31110</v>
      </c>
      <c r="C26" s="19" t="s">
        <v>41</v>
      </c>
      <c r="D26" s="20"/>
      <c r="E26" s="20">
        <v>500000</v>
      </c>
      <c r="F26" s="21">
        <f t="shared" si="0"/>
        <v>-1541.5900000000256</v>
      </c>
      <c r="G26" s="22" t="s">
        <v>42</v>
      </c>
      <c r="H26" s="23"/>
      <c r="I26" s="19"/>
      <c r="J26" s="24"/>
      <c r="K26" s="25"/>
    </row>
    <row r="27" spans="1:11" x14ac:dyDescent="0.25">
      <c r="A27" s="18">
        <v>43924</v>
      </c>
      <c r="B27" s="19">
        <v>727220</v>
      </c>
      <c r="C27" s="19" t="s">
        <v>29</v>
      </c>
      <c r="D27" s="20"/>
      <c r="E27" s="20">
        <v>1541.5900000000001</v>
      </c>
      <c r="F27" s="21">
        <f t="shared" si="0"/>
        <v>-2.5465851649641991E-11</v>
      </c>
      <c r="G27" s="22" t="s">
        <v>30</v>
      </c>
      <c r="H27" s="23"/>
      <c r="I27" s="19"/>
      <c r="J27" s="24"/>
      <c r="K27" s="25"/>
    </row>
    <row r="28" spans="1:11" x14ac:dyDescent="0.25">
      <c r="A28" s="18">
        <v>43927</v>
      </c>
      <c r="B28" s="19">
        <v>727220</v>
      </c>
      <c r="C28" s="19" t="s">
        <v>29</v>
      </c>
      <c r="D28" s="20"/>
      <c r="E28" s="20">
        <v>1700</v>
      </c>
      <c r="F28" s="21">
        <f t="shared" si="0"/>
        <v>1699.9999999999745</v>
      </c>
      <c r="G28" s="22" t="s">
        <v>30</v>
      </c>
      <c r="H28" s="23"/>
      <c r="I28" s="19"/>
      <c r="J28" s="24"/>
      <c r="K28" s="25"/>
    </row>
    <row r="29" spans="1:11" x14ac:dyDescent="0.25">
      <c r="A29" s="18">
        <v>43927</v>
      </c>
      <c r="B29" s="19">
        <v>301802</v>
      </c>
      <c r="C29" s="19" t="s">
        <v>26</v>
      </c>
      <c r="D29" s="20">
        <v>1700</v>
      </c>
      <c r="E29" s="20"/>
      <c r="F29" s="21">
        <f t="shared" si="0"/>
        <v>-2.5465851649641991E-11</v>
      </c>
      <c r="G29" s="22" t="s">
        <v>43</v>
      </c>
      <c r="H29" s="23" t="s">
        <v>44</v>
      </c>
      <c r="I29" s="19">
        <v>2</v>
      </c>
      <c r="J29" s="24">
        <v>1</v>
      </c>
      <c r="K29" s="25">
        <v>43909</v>
      </c>
    </row>
    <row r="30" spans="1:11" x14ac:dyDescent="0.25">
      <c r="A30" s="18">
        <v>43928</v>
      </c>
      <c r="B30" s="19">
        <v>274270</v>
      </c>
      <c r="C30" s="19" t="s">
        <v>45</v>
      </c>
      <c r="D30" s="20">
        <v>443224.57</v>
      </c>
      <c r="E30" s="20"/>
      <c r="F30" s="21">
        <f t="shared" si="0"/>
        <v>-443224.57</v>
      </c>
      <c r="G30" s="22" t="s">
        <v>46</v>
      </c>
      <c r="H30" s="23"/>
      <c r="I30" s="19"/>
      <c r="J30" s="24"/>
      <c r="K30" s="25"/>
    </row>
    <row r="31" spans="1:11" x14ac:dyDescent="0.25">
      <c r="A31" s="18">
        <v>43928</v>
      </c>
      <c r="B31" s="19">
        <v>301813</v>
      </c>
      <c r="C31" s="19" t="s">
        <v>26</v>
      </c>
      <c r="D31" s="20">
        <v>16857.27</v>
      </c>
      <c r="E31" s="20"/>
      <c r="F31" s="21">
        <f t="shared" si="0"/>
        <v>-460081.84</v>
      </c>
      <c r="G31" s="22" t="s">
        <v>47</v>
      </c>
      <c r="H31" s="23" t="s">
        <v>48</v>
      </c>
      <c r="I31" s="19"/>
      <c r="J31" s="24"/>
      <c r="K31" s="25"/>
    </row>
    <row r="32" spans="1:11" x14ac:dyDescent="0.25">
      <c r="A32" s="18">
        <v>43928</v>
      </c>
      <c r="B32" s="19">
        <v>727220</v>
      </c>
      <c r="C32" s="19" t="s">
        <v>29</v>
      </c>
      <c r="D32" s="20"/>
      <c r="E32" s="20">
        <v>460161.84</v>
      </c>
      <c r="F32" s="21">
        <f t="shared" si="0"/>
        <v>80</v>
      </c>
      <c r="G32" s="22" t="s">
        <v>30</v>
      </c>
      <c r="H32" s="23"/>
      <c r="I32" s="19"/>
      <c r="J32" s="24"/>
      <c r="K32" s="25"/>
    </row>
    <row r="33" spans="1:11" x14ac:dyDescent="0.25">
      <c r="A33" s="18">
        <v>43928</v>
      </c>
      <c r="B33" s="19">
        <v>7</v>
      </c>
      <c r="C33" s="19" t="s">
        <v>49</v>
      </c>
      <c r="D33" s="20">
        <v>80</v>
      </c>
      <c r="E33" s="20"/>
      <c r="F33" s="21">
        <f t="shared" si="0"/>
        <v>0</v>
      </c>
      <c r="G33" s="22" t="s">
        <v>50</v>
      </c>
      <c r="H33" s="23"/>
      <c r="I33" s="19"/>
      <c r="J33" s="24"/>
      <c r="K33" s="25"/>
    </row>
    <row r="34" spans="1:11" x14ac:dyDescent="0.25">
      <c r="A34" s="18">
        <v>43929</v>
      </c>
      <c r="B34" s="19">
        <v>727220</v>
      </c>
      <c r="C34" s="19" t="s">
        <v>29</v>
      </c>
      <c r="D34" s="20"/>
      <c r="E34" s="20">
        <v>2196.2800000000002</v>
      </c>
      <c r="F34" s="21">
        <f t="shared" si="0"/>
        <v>2196.2800000000002</v>
      </c>
      <c r="G34" s="22" t="s">
        <v>30</v>
      </c>
      <c r="H34" s="23"/>
      <c r="I34" s="19"/>
      <c r="J34" s="24"/>
      <c r="K34" s="25"/>
    </row>
    <row r="35" spans="1:11" x14ac:dyDescent="0.25">
      <c r="A35" s="18">
        <v>43929</v>
      </c>
      <c r="B35" s="19">
        <v>301812</v>
      </c>
      <c r="C35" s="19" t="s">
        <v>26</v>
      </c>
      <c r="D35" s="20">
        <v>2196.2800000000002</v>
      </c>
      <c r="E35" s="20"/>
      <c r="F35" s="21">
        <f t="shared" si="0"/>
        <v>0</v>
      </c>
      <c r="G35" s="22" t="s">
        <v>22</v>
      </c>
      <c r="H35" s="23" t="s">
        <v>51</v>
      </c>
      <c r="I35" s="19"/>
      <c r="J35" s="24"/>
      <c r="K35" s="25"/>
    </row>
    <row r="36" spans="1:11" x14ac:dyDescent="0.25">
      <c r="A36" s="18">
        <v>43930</v>
      </c>
      <c r="B36" s="19">
        <v>727220</v>
      </c>
      <c r="C36" s="19" t="s">
        <v>29</v>
      </c>
      <c r="D36" s="20"/>
      <c r="E36" s="20">
        <v>16867.66</v>
      </c>
      <c r="F36" s="21">
        <f t="shared" si="0"/>
        <v>16867.66</v>
      </c>
      <c r="G36" s="22" t="s">
        <v>30</v>
      </c>
      <c r="H36" s="23"/>
      <c r="I36" s="19"/>
      <c r="J36" s="24"/>
      <c r="K36" s="25"/>
    </row>
    <row r="37" spans="1:11" x14ac:dyDescent="0.25">
      <c r="A37" s="18">
        <v>43930</v>
      </c>
      <c r="B37" s="19">
        <v>301814</v>
      </c>
      <c r="C37" s="19" t="s">
        <v>26</v>
      </c>
      <c r="D37" s="20">
        <v>264.77</v>
      </c>
      <c r="E37" s="20"/>
      <c r="F37" s="21">
        <f t="shared" si="0"/>
        <v>16602.89</v>
      </c>
      <c r="G37" s="22" t="s">
        <v>46</v>
      </c>
      <c r="H37" s="23" t="s">
        <v>52</v>
      </c>
      <c r="I37" s="19"/>
      <c r="J37" s="24"/>
      <c r="K37" s="25"/>
    </row>
    <row r="38" spans="1:11" x14ac:dyDescent="0.25">
      <c r="A38" s="18">
        <v>43930</v>
      </c>
      <c r="B38" s="19">
        <v>301807</v>
      </c>
      <c r="C38" s="19" t="s">
        <v>53</v>
      </c>
      <c r="D38" s="20"/>
      <c r="E38" s="20">
        <v>3566.76</v>
      </c>
      <c r="F38" s="21">
        <f t="shared" si="0"/>
        <v>20169.650000000001</v>
      </c>
      <c r="G38" s="22" t="s">
        <v>54</v>
      </c>
      <c r="H38" s="23" t="s">
        <v>55</v>
      </c>
      <c r="I38" s="19"/>
      <c r="J38" s="24"/>
      <c r="K38" s="25"/>
    </row>
    <row r="39" spans="1:11" x14ac:dyDescent="0.25">
      <c r="A39" s="18">
        <v>43930</v>
      </c>
      <c r="B39" s="19">
        <v>301807</v>
      </c>
      <c r="C39" s="19" t="s">
        <v>26</v>
      </c>
      <c r="D39" s="20">
        <v>3566.76</v>
      </c>
      <c r="E39" s="20"/>
      <c r="F39" s="21">
        <f t="shared" si="0"/>
        <v>16602.89</v>
      </c>
      <c r="G39" s="22" t="s">
        <v>22</v>
      </c>
      <c r="H39" s="23" t="s">
        <v>55</v>
      </c>
      <c r="I39" s="19"/>
      <c r="J39" s="24"/>
      <c r="K39" s="25"/>
    </row>
    <row r="40" spans="1:11" x14ac:dyDescent="0.25">
      <c r="A40" s="18">
        <v>43930</v>
      </c>
      <c r="B40" s="19">
        <v>301806</v>
      </c>
      <c r="C40" s="19" t="s">
        <v>26</v>
      </c>
      <c r="D40" s="20">
        <v>2531.2400000000002</v>
      </c>
      <c r="E40" s="20"/>
      <c r="F40" s="21">
        <f t="shared" si="0"/>
        <v>14071.65</v>
      </c>
      <c r="G40" s="22" t="s">
        <v>22</v>
      </c>
      <c r="H40" s="23" t="s">
        <v>56</v>
      </c>
      <c r="I40" s="19"/>
      <c r="J40" s="24"/>
      <c r="K40" s="25"/>
    </row>
    <row r="41" spans="1:11" x14ac:dyDescent="0.25">
      <c r="A41" s="18">
        <v>43930</v>
      </c>
      <c r="B41" s="19">
        <v>1920</v>
      </c>
      <c r="C41" s="19" t="s">
        <v>57</v>
      </c>
      <c r="D41" s="20">
        <v>10504.89</v>
      </c>
      <c r="E41" s="20"/>
      <c r="F41" s="21">
        <f t="shared" si="0"/>
        <v>3566.76</v>
      </c>
      <c r="G41" s="22" t="s">
        <v>24</v>
      </c>
      <c r="H41" s="23" t="s">
        <v>58</v>
      </c>
      <c r="I41" s="19">
        <v>46</v>
      </c>
      <c r="J41" s="24">
        <v>46</v>
      </c>
      <c r="K41" s="25">
        <v>43928</v>
      </c>
    </row>
    <row r="42" spans="1:11" x14ac:dyDescent="0.25">
      <c r="A42" s="18">
        <v>43934</v>
      </c>
      <c r="B42" s="19">
        <v>301833</v>
      </c>
      <c r="C42" s="19" t="s">
        <v>26</v>
      </c>
      <c r="D42" s="20">
        <v>7400</v>
      </c>
      <c r="E42" s="20"/>
      <c r="F42" s="21">
        <f t="shared" si="0"/>
        <v>-3833.24</v>
      </c>
      <c r="G42" s="22" t="s">
        <v>43</v>
      </c>
      <c r="H42" s="23" t="s">
        <v>59</v>
      </c>
      <c r="I42" s="19">
        <v>10</v>
      </c>
      <c r="J42" s="24">
        <v>10</v>
      </c>
      <c r="K42" s="25">
        <v>43930</v>
      </c>
    </row>
    <row r="43" spans="1:11" x14ac:dyDescent="0.25">
      <c r="A43" s="18">
        <v>43934</v>
      </c>
      <c r="B43" s="19">
        <v>301818</v>
      </c>
      <c r="C43" s="19" t="s">
        <v>26</v>
      </c>
      <c r="D43" s="20">
        <v>5100</v>
      </c>
      <c r="E43" s="20"/>
      <c r="F43" s="21">
        <f t="shared" si="0"/>
        <v>-8933.24</v>
      </c>
      <c r="G43" s="22" t="s">
        <v>43</v>
      </c>
      <c r="H43" s="23" t="s">
        <v>60</v>
      </c>
      <c r="I43" s="19">
        <v>7</v>
      </c>
      <c r="J43" s="24">
        <v>6</v>
      </c>
      <c r="K43" s="25">
        <v>43929</v>
      </c>
    </row>
    <row r="44" spans="1:11" x14ac:dyDescent="0.25">
      <c r="A44" s="18">
        <v>43934</v>
      </c>
      <c r="B44" s="19">
        <v>301831</v>
      </c>
      <c r="C44" s="19" t="s">
        <v>26</v>
      </c>
      <c r="D44" s="20">
        <v>1200</v>
      </c>
      <c r="E44" s="20"/>
      <c r="F44" s="21">
        <f t="shared" si="0"/>
        <v>-10133.24</v>
      </c>
      <c r="G44" s="22" t="s">
        <v>43</v>
      </c>
      <c r="H44" s="23" t="s">
        <v>61</v>
      </c>
      <c r="I44" s="19">
        <v>3</v>
      </c>
      <c r="J44" s="24">
        <v>3</v>
      </c>
      <c r="K44" s="25">
        <v>43930</v>
      </c>
    </row>
    <row r="45" spans="1:11" x14ac:dyDescent="0.25">
      <c r="A45" s="18">
        <v>43934</v>
      </c>
      <c r="B45" s="19">
        <v>301816</v>
      </c>
      <c r="C45" s="19" t="s">
        <v>26</v>
      </c>
      <c r="D45" s="20">
        <v>49175.21</v>
      </c>
      <c r="E45" s="20"/>
      <c r="F45" s="21">
        <f t="shared" si="0"/>
        <v>-59308.45</v>
      </c>
      <c r="G45" s="22" t="s">
        <v>62</v>
      </c>
      <c r="H45" s="23" t="s">
        <v>63</v>
      </c>
      <c r="I45" s="19">
        <v>511</v>
      </c>
      <c r="J45" s="24">
        <v>45</v>
      </c>
      <c r="K45" s="25">
        <v>43923</v>
      </c>
    </row>
    <row r="46" spans="1:11" x14ac:dyDescent="0.25">
      <c r="A46" s="18">
        <v>43934</v>
      </c>
      <c r="B46" s="19">
        <v>301832</v>
      </c>
      <c r="C46" s="19" t="s">
        <v>26</v>
      </c>
      <c r="D46" s="20">
        <v>6757.2</v>
      </c>
      <c r="E46" s="20"/>
      <c r="F46" s="21">
        <f t="shared" si="0"/>
        <v>-66065.649999999994</v>
      </c>
      <c r="G46" s="22" t="s">
        <v>43</v>
      </c>
      <c r="H46" s="23" t="s">
        <v>64</v>
      </c>
      <c r="I46" s="19">
        <v>300</v>
      </c>
      <c r="J46" s="24">
        <v>3</v>
      </c>
      <c r="K46" s="25">
        <v>43930</v>
      </c>
    </row>
    <row r="47" spans="1:11" x14ac:dyDescent="0.25">
      <c r="A47" s="18">
        <v>43934</v>
      </c>
      <c r="B47" s="19">
        <v>131205</v>
      </c>
      <c r="C47" s="19" t="s">
        <v>41</v>
      </c>
      <c r="D47" s="20"/>
      <c r="E47" s="20">
        <v>670000</v>
      </c>
      <c r="F47" s="21">
        <f t="shared" si="0"/>
        <v>603934.35</v>
      </c>
      <c r="G47" s="22" t="s">
        <v>42</v>
      </c>
      <c r="H47" s="23"/>
      <c r="I47" s="19"/>
      <c r="J47" s="24"/>
      <c r="K47" s="25"/>
    </row>
    <row r="48" spans="1:11" x14ac:dyDescent="0.25">
      <c r="A48" s="18">
        <v>43934</v>
      </c>
      <c r="B48" s="19">
        <v>23</v>
      </c>
      <c r="C48" s="19" t="s">
        <v>65</v>
      </c>
      <c r="D48" s="20">
        <v>0.35000000000000003</v>
      </c>
      <c r="E48" s="20"/>
      <c r="F48" s="21">
        <f t="shared" si="0"/>
        <v>603934</v>
      </c>
      <c r="G48" s="22" t="s">
        <v>50</v>
      </c>
      <c r="H48" s="23"/>
      <c r="I48" s="19"/>
      <c r="J48" s="24"/>
      <c r="K48" s="25"/>
    </row>
    <row r="49" spans="1:11" x14ac:dyDescent="0.25">
      <c r="A49" s="18">
        <v>43934</v>
      </c>
      <c r="B49" s="19">
        <v>301817</v>
      </c>
      <c r="C49" s="19" t="s">
        <v>26</v>
      </c>
      <c r="D49" s="20">
        <v>6050</v>
      </c>
      <c r="E49" s="20"/>
      <c r="F49" s="21">
        <f t="shared" si="0"/>
        <v>597884</v>
      </c>
      <c r="G49" s="22" t="s">
        <v>43</v>
      </c>
      <c r="H49" s="23" t="s">
        <v>66</v>
      </c>
      <c r="I49" s="19">
        <v>114</v>
      </c>
      <c r="J49" s="24">
        <v>4</v>
      </c>
      <c r="K49" s="25">
        <v>43929</v>
      </c>
    </row>
    <row r="50" spans="1:11" x14ac:dyDescent="0.25">
      <c r="A50" s="18">
        <v>43934</v>
      </c>
      <c r="B50" s="19">
        <v>301822</v>
      </c>
      <c r="C50" s="19" t="s">
        <v>26</v>
      </c>
      <c r="D50" s="20">
        <v>7100</v>
      </c>
      <c r="E50" s="20"/>
      <c r="F50" s="21">
        <f t="shared" si="0"/>
        <v>590784</v>
      </c>
      <c r="G50" s="22" t="s">
        <v>43</v>
      </c>
      <c r="H50" s="23" t="s">
        <v>67</v>
      </c>
      <c r="I50" s="19">
        <v>16</v>
      </c>
      <c r="J50" s="24">
        <v>3</v>
      </c>
      <c r="K50" s="25">
        <v>43930</v>
      </c>
    </row>
    <row r="51" spans="1:11" x14ac:dyDescent="0.25">
      <c r="A51" s="18">
        <v>43934</v>
      </c>
      <c r="B51" s="19">
        <v>301829</v>
      </c>
      <c r="C51" s="19" t="s">
        <v>26</v>
      </c>
      <c r="D51" s="20">
        <v>1600</v>
      </c>
      <c r="E51" s="20"/>
      <c r="F51" s="21">
        <f t="shared" si="0"/>
        <v>589184</v>
      </c>
      <c r="G51" s="22" t="s">
        <v>43</v>
      </c>
      <c r="H51" s="23" t="s">
        <v>68</v>
      </c>
      <c r="I51" s="19">
        <v>18</v>
      </c>
      <c r="J51" s="24">
        <v>2</v>
      </c>
      <c r="K51" s="25">
        <v>43930</v>
      </c>
    </row>
    <row r="52" spans="1:11" x14ac:dyDescent="0.25">
      <c r="A52" s="18">
        <v>43934</v>
      </c>
      <c r="B52" s="19">
        <v>301600</v>
      </c>
      <c r="C52" s="19" t="s">
        <v>26</v>
      </c>
      <c r="D52" s="20">
        <v>17424.47</v>
      </c>
      <c r="E52" s="20"/>
      <c r="F52" s="21">
        <f t="shared" si="0"/>
        <v>571759.53</v>
      </c>
      <c r="G52" s="22" t="s">
        <v>47</v>
      </c>
      <c r="H52" s="23" t="s">
        <v>69</v>
      </c>
      <c r="I52" s="19"/>
      <c r="J52" s="24"/>
      <c r="K52" s="25"/>
    </row>
    <row r="53" spans="1:11" x14ac:dyDescent="0.25">
      <c r="A53" s="18">
        <v>43935</v>
      </c>
      <c r="B53" s="19">
        <v>301821</v>
      </c>
      <c r="C53" s="19" t="s">
        <v>26</v>
      </c>
      <c r="D53" s="20">
        <v>6600</v>
      </c>
      <c r="E53" s="20"/>
      <c r="F53" s="21">
        <f t="shared" si="0"/>
        <v>565159.53</v>
      </c>
      <c r="G53" s="22" t="s">
        <v>43</v>
      </c>
      <c r="H53" s="23" t="s">
        <v>70</v>
      </c>
      <c r="I53" s="19">
        <v>24</v>
      </c>
      <c r="J53" s="24">
        <v>24</v>
      </c>
      <c r="K53" s="25">
        <v>43929</v>
      </c>
    </row>
    <row r="54" spans="1:11" x14ac:dyDescent="0.25">
      <c r="A54" s="18">
        <v>43935</v>
      </c>
      <c r="B54" s="19">
        <v>301820</v>
      </c>
      <c r="C54" s="19" t="s">
        <v>26</v>
      </c>
      <c r="D54" s="20">
        <v>3000</v>
      </c>
      <c r="E54" s="20"/>
      <c r="F54" s="21">
        <f t="shared" si="0"/>
        <v>562159.53</v>
      </c>
      <c r="G54" s="22" t="s">
        <v>43</v>
      </c>
      <c r="H54" s="23" t="s">
        <v>71</v>
      </c>
      <c r="I54" s="19">
        <v>79</v>
      </c>
      <c r="J54" s="24">
        <v>10</v>
      </c>
      <c r="K54" s="25">
        <v>43929</v>
      </c>
    </row>
    <row r="55" spans="1:11" x14ac:dyDescent="0.25">
      <c r="A55" s="18">
        <v>43935</v>
      </c>
      <c r="B55" s="19">
        <v>301830</v>
      </c>
      <c r="C55" s="19" t="s">
        <v>26</v>
      </c>
      <c r="D55" s="20">
        <v>7132.6</v>
      </c>
      <c r="E55" s="20"/>
      <c r="F55" s="21">
        <f t="shared" si="0"/>
        <v>555026.93000000005</v>
      </c>
      <c r="G55" s="22" t="s">
        <v>43</v>
      </c>
      <c r="H55" s="23" t="s">
        <v>72</v>
      </c>
      <c r="I55" s="19">
        <v>3</v>
      </c>
      <c r="J55" s="24">
        <v>6</v>
      </c>
      <c r="K55" s="25">
        <v>43930</v>
      </c>
    </row>
    <row r="56" spans="1:11" x14ac:dyDescent="0.25">
      <c r="A56" s="18">
        <v>43935</v>
      </c>
      <c r="B56" s="19">
        <v>301819</v>
      </c>
      <c r="C56" s="19" t="s">
        <v>26</v>
      </c>
      <c r="D56" s="20">
        <v>1800</v>
      </c>
      <c r="E56" s="20"/>
      <c r="F56" s="21">
        <f t="shared" si="0"/>
        <v>553226.93000000005</v>
      </c>
      <c r="G56" s="22" t="s">
        <v>43</v>
      </c>
      <c r="H56" s="23" t="s">
        <v>73</v>
      </c>
      <c r="I56" s="19">
        <v>18</v>
      </c>
      <c r="J56" s="24">
        <v>5</v>
      </c>
      <c r="K56" s="25">
        <v>43930</v>
      </c>
    </row>
    <row r="57" spans="1:11" x14ac:dyDescent="0.25">
      <c r="A57" s="18">
        <v>43935</v>
      </c>
      <c r="B57" s="19">
        <v>301826</v>
      </c>
      <c r="C57" s="19" t="s">
        <v>26</v>
      </c>
      <c r="D57" s="20">
        <v>1700</v>
      </c>
      <c r="E57" s="20"/>
      <c r="F57" s="21">
        <f t="shared" si="0"/>
        <v>551526.93000000005</v>
      </c>
      <c r="G57" s="22" t="s">
        <v>43</v>
      </c>
      <c r="H57" s="23" t="s">
        <v>74</v>
      </c>
      <c r="I57" s="19">
        <v>59</v>
      </c>
      <c r="J57" s="24">
        <v>4</v>
      </c>
      <c r="K57" s="25">
        <v>43930</v>
      </c>
    </row>
    <row r="58" spans="1:11" x14ac:dyDescent="0.25">
      <c r="A58" s="18">
        <v>43935</v>
      </c>
      <c r="B58" s="19">
        <v>301823</v>
      </c>
      <c r="C58" s="19" t="s">
        <v>26</v>
      </c>
      <c r="D58" s="20">
        <v>6663.35</v>
      </c>
      <c r="E58" s="20"/>
      <c r="F58" s="21">
        <f t="shared" si="0"/>
        <v>544863.58000000007</v>
      </c>
      <c r="G58" s="22" t="s">
        <v>43</v>
      </c>
      <c r="H58" s="23" t="s">
        <v>75</v>
      </c>
      <c r="I58" s="19">
        <v>30</v>
      </c>
      <c r="J58" s="24">
        <v>2</v>
      </c>
      <c r="K58" s="25">
        <v>43930</v>
      </c>
    </row>
    <row r="59" spans="1:11" x14ac:dyDescent="0.25">
      <c r="A59" s="18">
        <v>43935</v>
      </c>
      <c r="B59" s="19">
        <v>301827</v>
      </c>
      <c r="C59" s="19" t="s">
        <v>26</v>
      </c>
      <c r="D59" s="20">
        <v>8650</v>
      </c>
      <c r="E59" s="20"/>
      <c r="F59" s="21">
        <f t="shared" si="0"/>
        <v>536213.58000000007</v>
      </c>
      <c r="G59" s="22" t="s">
        <v>43</v>
      </c>
      <c r="H59" s="23" t="s">
        <v>76</v>
      </c>
      <c r="I59" s="19">
        <v>4</v>
      </c>
      <c r="J59" s="24">
        <v>4</v>
      </c>
      <c r="K59" s="25">
        <v>43930</v>
      </c>
    </row>
    <row r="60" spans="1:11" x14ac:dyDescent="0.25">
      <c r="A60" s="18">
        <v>43935</v>
      </c>
      <c r="B60" s="19">
        <v>301828</v>
      </c>
      <c r="C60" s="19" t="s">
        <v>26</v>
      </c>
      <c r="D60" s="20">
        <v>6900</v>
      </c>
      <c r="E60" s="20"/>
      <c r="F60" s="21">
        <f t="shared" si="0"/>
        <v>529313.58000000007</v>
      </c>
      <c r="G60" s="22" t="s">
        <v>43</v>
      </c>
      <c r="H60" s="23" t="s">
        <v>77</v>
      </c>
      <c r="I60" s="19">
        <v>5</v>
      </c>
      <c r="J60" s="24">
        <v>4</v>
      </c>
      <c r="K60" s="25">
        <v>43930</v>
      </c>
    </row>
    <row r="61" spans="1:11" x14ac:dyDescent="0.25">
      <c r="A61" s="18">
        <v>43935</v>
      </c>
      <c r="B61" s="19">
        <v>369860</v>
      </c>
      <c r="C61" s="19" t="s">
        <v>78</v>
      </c>
      <c r="D61" s="20">
        <v>571000</v>
      </c>
      <c r="E61" s="20"/>
      <c r="F61" s="21">
        <f t="shared" si="0"/>
        <v>-41686.419999999925</v>
      </c>
      <c r="G61" s="22" t="s">
        <v>79</v>
      </c>
      <c r="H61" s="23"/>
      <c r="I61" s="19"/>
      <c r="J61" s="24"/>
      <c r="K61" s="25"/>
    </row>
    <row r="62" spans="1:11" x14ac:dyDescent="0.25">
      <c r="A62" s="18">
        <v>43935</v>
      </c>
      <c r="B62" s="19">
        <v>727220</v>
      </c>
      <c r="C62" s="19" t="s">
        <v>29</v>
      </c>
      <c r="D62" s="20"/>
      <c r="E62" s="20">
        <v>41686.42</v>
      </c>
      <c r="F62" s="21">
        <f t="shared" si="0"/>
        <v>7.2759576141834259E-11</v>
      </c>
      <c r="G62" s="22" t="s">
        <v>30</v>
      </c>
      <c r="H62" s="23"/>
      <c r="I62" s="19"/>
      <c r="J62" s="24"/>
      <c r="K62" s="25"/>
    </row>
    <row r="63" spans="1:11" x14ac:dyDescent="0.25">
      <c r="A63" s="18">
        <v>43936</v>
      </c>
      <c r="B63" s="19">
        <v>301843</v>
      </c>
      <c r="C63" s="19" t="s">
        <v>26</v>
      </c>
      <c r="D63" s="20">
        <v>12951.300000000001</v>
      </c>
      <c r="E63" s="20"/>
      <c r="F63" s="21">
        <f t="shared" si="0"/>
        <v>-12951.299999999928</v>
      </c>
      <c r="G63" s="22" t="s">
        <v>43</v>
      </c>
      <c r="H63" s="23" t="s">
        <v>80</v>
      </c>
      <c r="I63" s="19">
        <v>64</v>
      </c>
      <c r="J63" s="24">
        <v>5</v>
      </c>
      <c r="K63" s="25">
        <v>43930</v>
      </c>
    </row>
    <row r="64" spans="1:11" x14ac:dyDescent="0.25">
      <c r="A64" s="18">
        <v>43936</v>
      </c>
      <c r="B64" s="19">
        <v>301837</v>
      </c>
      <c r="C64" s="19" t="s">
        <v>26</v>
      </c>
      <c r="D64" s="20">
        <v>4200</v>
      </c>
      <c r="E64" s="20"/>
      <c r="F64" s="21">
        <f t="shared" si="0"/>
        <v>-17151.29999999993</v>
      </c>
      <c r="G64" s="22" t="s">
        <v>43</v>
      </c>
      <c r="H64" s="23" t="s">
        <v>81</v>
      </c>
      <c r="I64" s="19">
        <v>73</v>
      </c>
      <c r="J64" s="24">
        <v>8</v>
      </c>
      <c r="K64" s="25">
        <v>43927</v>
      </c>
    </row>
    <row r="65" spans="1:11" x14ac:dyDescent="0.25">
      <c r="A65" s="18">
        <v>43936</v>
      </c>
      <c r="B65" s="19">
        <v>727220</v>
      </c>
      <c r="C65" s="19" t="s">
        <v>29</v>
      </c>
      <c r="D65" s="20"/>
      <c r="E65" s="20">
        <v>76399</v>
      </c>
      <c r="F65" s="21">
        <f t="shared" si="0"/>
        <v>59247.70000000007</v>
      </c>
      <c r="G65" s="22" t="s">
        <v>30</v>
      </c>
      <c r="H65" s="23"/>
      <c r="I65" s="19"/>
      <c r="J65" s="24"/>
      <c r="K65" s="25"/>
    </row>
    <row r="66" spans="1:11" x14ac:dyDescent="0.25">
      <c r="A66" s="18">
        <v>43936</v>
      </c>
      <c r="B66" s="19">
        <v>301602</v>
      </c>
      <c r="C66" s="19" t="s">
        <v>21</v>
      </c>
      <c r="D66" s="20">
        <v>2489.8000000000002</v>
      </c>
      <c r="E66" s="20"/>
      <c r="F66" s="21">
        <f t="shared" si="0"/>
        <v>56757.900000000067</v>
      </c>
      <c r="G66" s="22" t="s">
        <v>22</v>
      </c>
      <c r="H66" s="23" t="s">
        <v>82</v>
      </c>
      <c r="I66" s="19"/>
      <c r="J66" s="24"/>
      <c r="K66" s="25"/>
    </row>
    <row r="67" spans="1:11" x14ac:dyDescent="0.25">
      <c r="A67" s="18">
        <v>43936</v>
      </c>
      <c r="B67" s="19">
        <v>301836</v>
      </c>
      <c r="C67" s="19" t="s">
        <v>26</v>
      </c>
      <c r="D67" s="20">
        <v>11262</v>
      </c>
      <c r="E67" s="20"/>
      <c r="F67" s="21">
        <f t="shared" si="0"/>
        <v>45495.900000000067</v>
      </c>
      <c r="G67" s="22" t="s">
        <v>43</v>
      </c>
      <c r="H67" s="23" t="s">
        <v>83</v>
      </c>
      <c r="I67" s="19">
        <v>917</v>
      </c>
      <c r="J67" s="24">
        <v>44</v>
      </c>
      <c r="K67" s="25">
        <v>43927</v>
      </c>
    </row>
    <row r="68" spans="1:11" x14ac:dyDescent="0.25">
      <c r="A68" s="18">
        <v>43936</v>
      </c>
      <c r="B68" s="19">
        <v>301835</v>
      </c>
      <c r="C68" s="19" t="s">
        <v>26</v>
      </c>
      <c r="D68" s="20">
        <v>10980.45</v>
      </c>
      <c r="E68" s="20"/>
      <c r="F68" s="21">
        <f t="shared" si="0"/>
        <v>34515.45000000007</v>
      </c>
      <c r="G68" s="22" t="s">
        <v>43</v>
      </c>
      <c r="H68" s="23" t="s">
        <v>84</v>
      </c>
      <c r="I68" s="19">
        <v>86</v>
      </c>
      <c r="J68" s="24">
        <v>25</v>
      </c>
      <c r="K68" s="25">
        <v>43927</v>
      </c>
    </row>
    <row r="69" spans="1:11" x14ac:dyDescent="0.25">
      <c r="A69" s="18">
        <v>43936</v>
      </c>
      <c r="B69" s="19">
        <v>301840</v>
      </c>
      <c r="C69" s="19" t="s">
        <v>26</v>
      </c>
      <c r="D69" s="20">
        <v>3950</v>
      </c>
      <c r="E69" s="20"/>
      <c r="F69" s="21">
        <f t="shared" si="0"/>
        <v>30565.45000000007</v>
      </c>
      <c r="G69" s="22" t="s">
        <v>43</v>
      </c>
      <c r="H69" s="23" t="s">
        <v>85</v>
      </c>
      <c r="I69" s="19">
        <v>221</v>
      </c>
      <c r="J69" s="24">
        <v>11</v>
      </c>
      <c r="K69" s="25">
        <v>43924</v>
      </c>
    </row>
    <row r="70" spans="1:11" x14ac:dyDescent="0.25">
      <c r="A70" s="18">
        <v>43936</v>
      </c>
      <c r="B70" s="19">
        <v>301845</v>
      </c>
      <c r="C70" s="19" t="s">
        <v>26</v>
      </c>
      <c r="D70" s="20">
        <v>10200</v>
      </c>
      <c r="E70" s="20"/>
      <c r="F70" s="21">
        <f t="shared" si="0"/>
        <v>20365.45000000007</v>
      </c>
      <c r="G70" s="22" t="s">
        <v>43</v>
      </c>
      <c r="H70" s="23" t="s">
        <v>86</v>
      </c>
      <c r="I70" s="19">
        <v>10</v>
      </c>
      <c r="J70" s="24">
        <v>3</v>
      </c>
      <c r="K70" s="25">
        <v>43930</v>
      </c>
    </row>
    <row r="71" spans="1:11" x14ac:dyDescent="0.25">
      <c r="A71" s="18">
        <v>43936</v>
      </c>
      <c r="B71" s="19">
        <v>301825</v>
      </c>
      <c r="C71" s="19" t="s">
        <v>26</v>
      </c>
      <c r="D71" s="20">
        <v>1220.05</v>
      </c>
      <c r="E71" s="20"/>
      <c r="F71" s="21">
        <f t="shared" si="0"/>
        <v>19145.400000000071</v>
      </c>
      <c r="G71" s="22" t="s">
        <v>43</v>
      </c>
      <c r="H71" s="23" t="s">
        <v>87</v>
      </c>
      <c r="I71" s="19">
        <v>19</v>
      </c>
      <c r="J71" s="24">
        <v>4</v>
      </c>
      <c r="K71" s="25">
        <v>43930</v>
      </c>
    </row>
    <row r="72" spans="1:11" x14ac:dyDescent="0.25">
      <c r="A72" s="18">
        <v>43936</v>
      </c>
      <c r="B72" s="19">
        <v>301834</v>
      </c>
      <c r="C72" s="19" t="s">
        <v>26</v>
      </c>
      <c r="D72" s="20">
        <v>12951.300000000001</v>
      </c>
      <c r="E72" s="20"/>
      <c r="F72" s="21">
        <f t="shared" si="0"/>
        <v>6194.1000000000695</v>
      </c>
      <c r="G72" s="22" t="s">
        <v>43</v>
      </c>
      <c r="H72" s="23" t="s">
        <v>88</v>
      </c>
      <c r="I72" s="19">
        <v>21</v>
      </c>
      <c r="J72" s="24">
        <v>46</v>
      </c>
      <c r="K72" s="25">
        <v>43929</v>
      </c>
    </row>
    <row r="73" spans="1:11" x14ac:dyDescent="0.25">
      <c r="A73" s="18">
        <v>43936</v>
      </c>
      <c r="B73" s="19">
        <v>301838</v>
      </c>
      <c r="C73" s="19" t="s">
        <v>26</v>
      </c>
      <c r="D73" s="20">
        <v>6194.1</v>
      </c>
      <c r="E73" s="20"/>
      <c r="F73" s="21">
        <f t="shared" si="0"/>
        <v>6.9121597334742546E-11</v>
      </c>
      <c r="G73" s="22" t="s">
        <v>43</v>
      </c>
      <c r="H73" s="23" t="s">
        <v>89</v>
      </c>
      <c r="I73" s="19">
        <v>629</v>
      </c>
      <c r="J73" s="24">
        <v>5</v>
      </c>
      <c r="K73" s="25">
        <v>43927</v>
      </c>
    </row>
    <row r="74" spans="1:11" x14ac:dyDescent="0.25">
      <c r="A74" s="18">
        <v>43937</v>
      </c>
      <c r="B74" s="19">
        <v>301846</v>
      </c>
      <c r="C74" s="19" t="s">
        <v>26</v>
      </c>
      <c r="D74" s="20">
        <v>158.72</v>
      </c>
      <c r="E74" s="20"/>
      <c r="F74" s="21">
        <f t="shared" ref="F74:F107" si="1">F73-D74+E74</f>
        <v>-158.71999999993088</v>
      </c>
      <c r="G74" s="22" t="s">
        <v>90</v>
      </c>
      <c r="H74" s="23" t="s">
        <v>91</v>
      </c>
      <c r="I74" s="19">
        <v>683</v>
      </c>
      <c r="J74" s="24">
        <v>1</v>
      </c>
      <c r="K74" s="25">
        <v>43922</v>
      </c>
    </row>
    <row r="75" spans="1:11" x14ac:dyDescent="0.25">
      <c r="A75" s="18">
        <v>43937</v>
      </c>
      <c r="B75" s="19">
        <v>301839</v>
      </c>
      <c r="C75" s="19" t="s">
        <v>26</v>
      </c>
      <c r="D75" s="20">
        <v>750.80000000000007</v>
      </c>
      <c r="E75" s="20"/>
      <c r="F75" s="21">
        <f t="shared" si="1"/>
        <v>-909.51999999993097</v>
      </c>
      <c r="G75" s="22" t="s">
        <v>43</v>
      </c>
      <c r="H75" s="23" t="s">
        <v>92</v>
      </c>
      <c r="I75" s="19">
        <v>129</v>
      </c>
      <c r="J75" s="24">
        <v>35</v>
      </c>
      <c r="K75" s="25">
        <v>43924</v>
      </c>
    </row>
    <row r="76" spans="1:11" x14ac:dyDescent="0.25">
      <c r="A76" s="18">
        <v>43937</v>
      </c>
      <c r="B76" s="19">
        <v>301844</v>
      </c>
      <c r="C76" s="19" t="s">
        <v>26</v>
      </c>
      <c r="D76" s="20">
        <v>5600</v>
      </c>
      <c r="E76" s="20"/>
      <c r="F76" s="21">
        <f t="shared" si="1"/>
        <v>-6509.5199999999313</v>
      </c>
      <c r="G76" s="22" t="s">
        <v>43</v>
      </c>
      <c r="H76" s="23" t="s">
        <v>93</v>
      </c>
      <c r="I76" s="19">
        <v>92</v>
      </c>
      <c r="J76" s="24">
        <v>10</v>
      </c>
      <c r="K76" s="25">
        <v>43930</v>
      </c>
    </row>
    <row r="77" spans="1:11" x14ac:dyDescent="0.25">
      <c r="A77" s="18">
        <v>43937</v>
      </c>
      <c r="B77" s="19">
        <v>727220</v>
      </c>
      <c r="C77" s="19" t="s">
        <v>29</v>
      </c>
      <c r="D77" s="20"/>
      <c r="E77" s="20">
        <v>8604.9699999999993</v>
      </c>
      <c r="F77" s="21">
        <f t="shared" si="1"/>
        <v>2095.450000000068</v>
      </c>
      <c r="G77" s="22" t="s">
        <v>30</v>
      </c>
      <c r="H77" s="23"/>
      <c r="I77" s="19"/>
      <c r="J77" s="24"/>
      <c r="K77" s="25"/>
    </row>
    <row r="78" spans="1:11" x14ac:dyDescent="0.25">
      <c r="A78" s="18">
        <v>43937</v>
      </c>
      <c r="B78" s="19">
        <v>301842</v>
      </c>
      <c r="C78" s="19" t="s">
        <v>26</v>
      </c>
      <c r="D78" s="20">
        <v>500</v>
      </c>
      <c r="E78" s="20"/>
      <c r="F78" s="21">
        <f t="shared" si="1"/>
        <v>1595.450000000068</v>
      </c>
      <c r="G78" s="22" t="s">
        <v>43</v>
      </c>
      <c r="H78" s="23" t="s">
        <v>94</v>
      </c>
      <c r="I78" s="19">
        <v>15</v>
      </c>
      <c r="J78" s="24">
        <v>10</v>
      </c>
      <c r="K78" s="25">
        <v>43930</v>
      </c>
    </row>
    <row r="79" spans="1:11" x14ac:dyDescent="0.25">
      <c r="A79" s="18">
        <v>43937</v>
      </c>
      <c r="B79" s="19">
        <v>301841</v>
      </c>
      <c r="C79" s="19" t="s">
        <v>26</v>
      </c>
      <c r="D79" s="20">
        <v>1595.45</v>
      </c>
      <c r="E79" s="20"/>
      <c r="F79" s="21">
        <f t="shared" si="1"/>
        <v>6.7984728957526386E-11</v>
      </c>
      <c r="G79" s="22" t="s">
        <v>43</v>
      </c>
      <c r="H79" s="23" t="s">
        <v>95</v>
      </c>
      <c r="I79" s="19">
        <v>377</v>
      </c>
      <c r="J79" s="24">
        <v>6</v>
      </c>
      <c r="K79" s="25">
        <v>43930</v>
      </c>
    </row>
    <row r="80" spans="1:11" x14ac:dyDescent="0.25">
      <c r="A80" s="18">
        <v>43944</v>
      </c>
      <c r="B80" s="19">
        <v>301847</v>
      </c>
      <c r="C80" s="19" t="s">
        <v>26</v>
      </c>
      <c r="D80" s="20">
        <v>2400</v>
      </c>
      <c r="E80" s="20"/>
      <c r="F80" s="21">
        <f t="shared" si="1"/>
        <v>-2399.9999999999318</v>
      </c>
      <c r="G80" s="22" t="s">
        <v>43</v>
      </c>
      <c r="H80" s="23" t="s">
        <v>96</v>
      </c>
      <c r="I80" s="19">
        <v>14</v>
      </c>
      <c r="J80" s="24">
        <v>5</v>
      </c>
      <c r="K80" s="25">
        <v>43935</v>
      </c>
    </row>
    <row r="81" spans="1:11" x14ac:dyDescent="0.25">
      <c r="A81" s="18">
        <v>43944</v>
      </c>
      <c r="B81" s="19">
        <v>301604</v>
      </c>
      <c r="C81" s="19" t="s">
        <v>21</v>
      </c>
      <c r="D81" s="20">
        <v>1006.02</v>
      </c>
      <c r="E81" s="20"/>
      <c r="F81" s="21">
        <f t="shared" si="1"/>
        <v>-3406.0199999999318</v>
      </c>
      <c r="G81" s="22" t="s">
        <v>22</v>
      </c>
      <c r="H81" s="23" t="s">
        <v>97</v>
      </c>
      <c r="I81" s="19"/>
      <c r="J81" s="24"/>
      <c r="K81" s="25"/>
    </row>
    <row r="82" spans="1:11" x14ac:dyDescent="0.25">
      <c r="A82" s="18">
        <v>43944</v>
      </c>
      <c r="B82" s="19">
        <v>727220</v>
      </c>
      <c r="C82" s="19" t="s">
        <v>29</v>
      </c>
      <c r="D82" s="20"/>
      <c r="E82" s="20">
        <v>6915.37</v>
      </c>
      <c r="F82" s="21">
        <f t="shared" si="1"/>
        <v>3509.3500000000681</v>
      </c>
      <c r="G82" s="22" t="s">
        <v>30</v>
      </c>
      <c r="H82" s="23"/>
      <c r="I82" s="19"/>
      <c r="J82" s="24"/>
      <c r="K82" s="25"/>
    </row>
    <row r="83" spans="1:11" x14ac:dyDescent="0.25">
      <c r="A83" s="18">
        <v>43944</v>
      </c>
      <c r="B83" s="19">
        <v>301849</v>
      </c>
      <c r="C83" s="19" t="s">
        <v>26</v>
      </c>
      <c r="D83" s="20">
        <v>600</v>
      </c>
      <c r="E83" s="20"/>
      <c r="F83" s="21">
        <f t="shared" si="1"/>
        <v>2909.3500000000681</v>
      </c>
      <c r="G83" s="22" t="s">
        <v>43</v>
      </c>
      <c r="H83" s="23" t="s">
        <v>98</v>
      </c>
      <c r="I83" s="19">
        <v>21</v>
      </c>
      <c r="J83" s="24">
        <v>4</v>
      </c>
      <c r="K83" s="25">
        <v>43934</v>
      </c>
    </row>
    <row r="84" spans="1:11" x14ac:dyDescent="0.25">
      <c r="A84" s="18">
        <v>43944</v>
      </c>
      <c r="B84" s="19">
        <v>301848</v>
      </c>
      <c r="C84" s="19" t="s">
        <v>26</v>
      </c>
      <c r="D84" s="20">
        <v>2909.35</v>
      </c>
      <c r="E84" s="20"/>
      <c r="F84" s="21">
        <f t="shared" si="1"/>
        <v>6.8212102632969618E-11</v>
      </c>
      <c r="G84" s="22" t="s">
        <v>43</v>
      </c>
      <c r="H84" s="23" t="s">
        <v>99</v>
      </c>
      <c r="I84" s="19">
        <v>6</v>
      </c>
      <c r="J84" s="24">
        <v>4</v>
      </c>
      <c r="K84" s="25">
        <v>43935</v>
      </c>
    </row>
    <row r="85" spans="1:11" x14ac:dyDescent="0.25">
      <c r="A85" s="18">
        <v>43945</v>
      </c>
      <c r="B85" s="19">
        <v>301859</v>
      </c>
      <c r="C85" s="19" t="s">
        <v>26</v>
      </c>
      <c r="D85" s="20">
        <v>15750</v>
      </c>
      <c r="E85" s="20"/>
      <c r="F85" s="21">
        <f t="shared" si="1"/>
        <v>-15749.999999999931</v>
      </c>
      <c r="G85" s="22" t="s">
        <v>43</v>
      </c>
      <c r="H85" s="23" t="s">
        <v>100</v>
      </c>
      <c r="I85" s="19">
        <v>169</v>
      </c>
      <c r="J85" s="24">
        <v>10</v>
      </c>
      <c r="K85" s="25">
        <v>43937</v>
      </c>
    </row>
    <row r="86" spans="1:11" x14ac:dyDescent="0.25">
      <c r="A86" s="18">
        <v>43945</v>
      </c>
      <c r="B86" s="19">
        <v>301851</v>
      </c>
      <c r="C86" s="19" t="s">
        <v>26</v>
      </c>
      <c r="D86" s="20">
        <v>10400</v>
      </c>
      <c r="E86" s="20"/>
      <c r="F86" s="21">
        <f t="shared" si="1"/>
        <v>-26149.999999999931</v>
      </c>
      <c r="G86" s="22" t="s">
        <v>43</v>
      </c>
      <c r="H86" s="23" t="s">
        <v>101</v>
      </c>
      <c r="I86" s="19">
        <v>4</v>
      </c>
      <c r="J86" s="24">
        <v>4</v>
      </c>
      <c r="K86" s="25">
        <v>43941</v>
      </c>
    </row>
    <row r="87" spans="1:11" x14ac:dyDescent="0.25">
      <c r="A87" s="18">
        <v>43945</v>
      </c>
      <c r="B87" s="19">
        <v>301858</v>
      </c>
      <c r="C87" s="19" t="s">
        <v>26</v>
      </c>
      <c r="D87" s="20">
        <v>4750</v>
      </c>
      <c r="E87" s="20"/>
      <c r="F87" s="21">
        <f t="shared" si="1"/>
        <v>-30899.999999999931</v>
      </c>
      <c r="G87" s="22" t="s">
        <v>43</v>
      </c>
      <c r="H87" s="23" t="s">
        <v>102</v>
      </c>
      <c r="I87" s="19">
        <v>43</v>
      </c>
      <c r="J87" s="24">
        <v>3</v>
      </c>
      <c r="K87" s="25">
        <v>43937</v>
      </c>
    </row>
    <row r="88" spans="1:11" x14ac:dyDescent="0.25">
      <c r="A88" s="18">
        <v>43945</v>
      </c>
      <c r="B88" s="19">
        <v>727220</v>
      </c>
      <c r="C88" s="19" t="s">
        <v>29</v>
      </c>
      <c r="D88" s="20"/>
      <c r="E88" s="20">
        <v>37150</v>
      </c>
      <c r="F88" s="21">
        <f t="shared" si="1"/>
        <v>6250.0000000000691</v>
      </c>
      <c r="G88" s="22" t="s">
        <v>30</v>
      </c>
      <c r="H88" s="23"/>
      <c r="I88" s="19"/>
      <c r="J88" s="24"/>
      <c r="K88" s="25"/>
    </row>
    <row r="89" spans="1:11" x14ac:dyDescent="0.25">
      <c r="A89" s="18">
        <v>43945</v>
      </c>
      <c r="B89" s="19">
        <v>301854</v>
      </c>
      <c r="C89" s="19" t="s">
        <v>26</v>
      </c>
      <c r="D89" s="20">
        <v>300</v>
      </c>
      <c r="E89" s="20"/>
      <c r="F89" s="21">
        <f t="shared" si="1"/>
        <v>5950.0000000000691</v>
      </c>
      <c r="G89" s="22" t="s">
        <v>43</v>
      </c>
      <c r="H89" s="23" t="s">
        <v>103</v>
      </c>
      <c r="I89" s="19">
        <v>138</v>
      </c>
      <c r="J89" s="24">
        <v>7</v>
      </c>
      <c r="K89" s="25">
        <v>43936</v>
      </c>
    </row>
    <row r="90" spans="1:11" x14ac:dyDescent="0.25">
      <c r="A90" s="18">
        <v>43945</v>
      </c>
      <c r="B90" s="19">
        <v>301853</v>
      </c>
      <c r="C90" s="19" t="s">
        <v>26</v>
      </c>
      <c r="D90" s="20">
        <v>5450</v>
      </c>
      <c r="E90" s="20"/>
      <c r="F90" s="21">
        <f t="shared" si="1"/>
        <v>500.00000000006912</v>
      </c>
      <c r="G90" s="22" t="s">
        <v>43</v>
      </c>
      <c r="H90" s="23" t="s">
        <v>104</v>
      </c>
      <c r="I90" s="19">
        <v>43</v>
      </c>
      <c r="J90" s="24">
        <v>7</v>
      </c>
      <c r="K90" s="25">
        <v>43937</v>
      </c>
    </row>
    <row r="91" spans="1:11" x14ac:dyDescent="0.25">
      <c r="A91" s="18">
        <v>43945</v>
      </c>
      <c r="B91" s="19">
        <v>301850</v>
      </c>
      <c r="C91" s="19" t="s">
        <v>26</v>
      </c>
      <c r="D91" s="20">
        <v>300</v>
      </c>
      <c r="E91" s="20"/>
      <c r="F91" s="21">
        <f t="shared" si="1"/>
        <v>200.00000000006912</v>
      </c>
      <c r="G91" s="22" t="s">
        <v>43</v>
      </c>
      <c r="H91" s="23" t="s">
        <v>77</v>
      </c>
      <c r="I91" s="19">
        <v>6</v>
      </c>
      <c r="J91" s="24">
        <v>2</v>
      </c>
      <c r="K91" s="25">
        <v>43941</v>
      </c>
    </row>
    <row r="92" spans="1:11" x14ac:dyDescent="0.25">
      <c r="A92" s="18">
        <v>43945</v>
      </c>
      <c r="B92" s="19">
        <v>301856</v>
      </c>
      <c r="C92" s="19" t="s">
        <v>26</v>
      </c>
      <c r="D92" s="20">
        <v>200</v>
      </c>
      <c r="E92" s="20"/>
      <c r="F92" s="21">
        <f t="shared" si="1"/>
        <v>6.9121597334742546E-11</v>
      </c>
      <c r="G92" s="22" t="s">
        <v>43</v>
      </c>
      <c r="H92" s="23" t="s">
        <v>103</v>
      </c>
      <c r="I92" s="19">
        <v>139</v>
      </c>
      <c r="J92" s="24">
        <v>3</v>
      </c>
      <c r="K92" s="25">
        <v>43937</v>
      </c>
    </row>
    <row r="93" spans="1:11" x14ac:dyDescent="0.25">
      <c r="A93" s="18">
        <v>43948</v>
      </c>
      <c r="B93" s="19">
        <v>727220</v>
      </c>
      <c r="C93" s="19" t="s">
        <v>29</v>
      </c>
      <c r="D93" s="20"/>
      <c r="E93" s="20">
        <v>12320.48</v>
      </c>
      <c r="F93" s="21">
        <f t="shared" si="1"/>
        <v>12320.480000000069</v>
      </c>
      <c r="G93" s="22" t="s">
        <v>30</v>
      </c>
      <c r="H93" s="23"/>
      <c r="I93" s="19"/>
      <c r="J93" s="24"/>
      <c r="K93" s="25"/>
    </row>
    <row r="94" spans="1:11" x14ac:dyDescent="0.25">
      <c r="A94" s="18">
        <v>43948</v>
      </c>
      <c r="B94" s="19">
        <v>301857</v>
      </c>
      <c r="C94" s="19" t="s">
        <v>26</v>
      </c>
      <c r="D94" s="20">
        <v>3331.67</v>
      </c>
      <c r="E94" s="20"/>
      <c r="F94" s="21">
        <f t="shared" si="1"/>
        <v>8988.8100000000686</v>
      </c>
      <c r="G94" s="22" t="s">
        <v>43</v>
      </c>
      <c r="H94" s="23" t="s">
        <v>105</v>
      </c>
      <c r="I94" s="19">
        <v>161</v>
      </c>
      <c r="J94" s="24">
        <v>3</v>
      </c>
      <c r="K94" s="25">
        <v>43937</v>
      </c>
    </row>
    <row r="95" spans="1:11" x14ac:dyDescent="0.25">
      <c r="A95" s="18">
        <v>43948</v>
      </c>
      <c r="B95" s="19">
        <v>301861</v>
      </c>
      <c r="C95" s="19" t="s">
        <v>26</v>
      </c>
      <c r="D95" s="20">
        <v>2721.65</v>
      </c>
      <c r="E95" s="20"/>
      <c r="F95" s="21">
        <f t="shared" si="1"/>
        <v>6267.160000000069</v>
      </c>
      <c r="G95" s="22" t="s">
        <v>43</v>
      </c>
      <c r="H95" s="23" t="s">
        <v>106</v>
      </c>
      <c r="I95" s="19">
        <v>20130</v>
      </c>
      <c r="J95" s="24">
        <v>9</v>
      </c>
      <c r="K95" s="25">
        <v>43937</v>
      </c>
    </row>
    <row r="96" spans="1:11" x14ac:dyDescent="0.25">
      <c r="A96" s="18">
        <v>43948</v>
      </c>
      <c r="B96" s="19">
        <v>32020</v>
      </c>
      <c r="C96" s="19" t="s">
        <v>107</v>
      </c>
      <c r="D96" s="20">
        <v>99</v>
      </c>
      <c r="E96" s="20"/>
      <c r="F96" s="21">
        <f t="shared" si="1"/>
        <v>6168.160000000069</v>
      </c>
      <c r="G96" s="22" t="s">
        <v>50</v>
      </c>
      <c r="H96" s="23"/>
      <c r="I96" s="19"/>
      <c r="J96" s="24"/>
      <c r="K96" s="25"/>
    </row>
    <row r="97" spans="1:11" x14ac:dyDescent="0.25">
      <c r="A97" s="18">
        <v>43948</v>
      </c>
      <c r="B97" s="19">
        <v>301860</v>
      </c>
      <c r="C97" s="19" t="s">
        <v>26</v>
      </c>
      <c r="D97" s="20">
        <v>1800</v>
      </c>
      <c r="E97" s="20"/>
      <c r="F97" s="21">
        <f t="shared" si="1"/>
        <v>4368.160000000069</v>
      </c>
      <c r="G97" s="22" t="s">
        <v>43</v>
      </c>
      <c r="H97" s="23" t="s">
        <v>108</v>
      </c>
      <c r="I97" s="19">
        <v>107</v>
      </c>
      <c r="J97" s="24">
        <v>9</v>
      </c>
      <c r="K97" s="25">
        <v>43937</v>
      </c>
    </row>
    <row r="98" spans="1:11" x14ac:dyDescent="0.25">
      <c r="A98" s="18">
        <v>43948</v>
      </c>
      <c r="B98" s="19">
        <v>301601</v>
      </c>
      <c r="C98" s="19" t="s">
        <v>26</v>
      </c>
      <c r="D98" s="20">
        <v>1268.1600000000001</v>
      </c>
      <c r="E98" s="20"/>
      <c r="F98" s="21">
        <f t="shared" si="1"/>
        <v>3100.0000000000691</v>
      </c>
      <c r="G98" s="22" t="s">
        <v>22</v>
      </c>
      <c r="H98" s="23" t="s">
        <v>109</v>
      </c>
      <c r="I98" s="19"/>
      <c r="J98" s="24"/>
      <c r="K98" s="25"/>
    </row>
    <row r="99" spans="1:11" x14ac:dyDescent="0.25">
      <c r="A99" s="18">
        <v>43948</v>
      </c>
      <c r="B99" s="19">
        <v>301855</v>
      </c>
      <c r="C99" s="19" t="s">
        <v>26</v>
      </c>
      <c r="D99" s="20">
        <v>3100</v>
      </c>
      <c r="E99" s="20"/>
      <c r="F99" s="21">
        <f t="shared" si="1"/>
        <v>6.9121597334742546E-11</v>
      </c>
      <c r="G99" s="22" t="s">
        <v>43</v>
      </c>
      <c r="H99" s="23" t="s">
        <v>96</v>
      </c>
      <c r="I99" s="19">
        <v>15</v>
      </c>
      <c r="J99" s="24">
        <v>2</v>
      </c>
      <c r="K99" s="25">
        <v>43937</v>
      </c>
    </row>
    <row r="100" spans="1:11" x14ac:dyDescent="0.25">
      <c r="A100" s="18">
        <v>43949</v>
      </c>
      <c r="B100" s="19">
        <v>301735</v>
      </c>
      <c r="C100" s="19" t="s">
        <v>26</v>
      </c>
      <c r="D100" s="20">
        <v>4743.25</v>
      </c>
      <c r="E100" s="20"/>
      <c r="F100" s="21">
        <f t="shared" si="1"/>
        <v>-4743.2499999999309</v>
      </c>
      <c r="G100" s="22" t="s">
        <v>22</v>
      </c>
      <c r="H100" s="23" t="s">
        <v>110</v>
      </c>
      <c r="I100" s="19"/>
      <c r="J100" s="24"/>
      <c r="K100" s="25"/>
    </row>
    <row r="101" spans="1:11" x14ac:dyDescent="0.25">
      <c r="A101" s="18">
        <v>43949</v>
      </c>
      <c r="B101" s="19">
        <v>727220</v>
      </c>
      <c r="C101" s="19" t="s">
        <v>29</v>
      </c>
      <c r="D101" s="20"/>
      <c r="E101" s="20">
        <v>4743.25</v>
      </c>
      <c r="F101" s="21">
        <f t="shared" si="1"/>
        <v>6.9121597334742546E-11</v>
      </c>
      <c r="G101" s="22" t="s">
        <v>30</v>
      </c>
      <c r="H101" s="23"/>
      <c r="I101" s="19"/>
      <c r="J101" s="24"/>
      <c r="K101" s="25"/>
    </row>
    <row r="102" spans="1:11" x14ac:dyDescent="0.25">
      <c r="A102" s="18">
        <v>43950</v>
      </c>
      <c r="B102" s="19">
        <v>727220</v>
      </c>
      <c r="C102" s="19" t="s">
        <v>29</v>
      </c>
      <c r="D102" s="20"/>
      <c r="E102" s="20">
        <v>1400</v>
      </c>
      <c r="F102" s="21">
        <f t="shared" si="1"/>
        <v>1400.0000000000691</v>
      </c>
      <c r="G102" s="22" t="s">
        <v>30</v>
      </c>
      <c r="H102" s="23"/>
      <c r="I102" s="19"/>
      <c r="J102" s="24"/>
      <c r="K102" s="25"/>
    </row>
    <row r="103" spans="1:11" x14ac:dyDescent="0.25">
      <c r="A103" s="18">
        <v>43950</v>
      </c>
      <c r="B103" s="19">
        <v>301852</v>
      </c>
      <c r="C103" s="19" t="s">
        <v>26</v>
      </c>
      <c r="D103" s="20">
        <v>1400</v>
      </c>
      <c r="E103" s="20"/>
      <c r="F103" s="21">
        <f t="shared" si="1"/>
        <v>6.9121597334742546E-11</v>
      </c>
      <c r="G103" s="22" t="s">
        <v>43</v>
      </c>
      <c r="H103" s="23" t="s">
        <v>111</v>
      </c>
      <c r="I103" s="19">
        <v>1</v>
      </c>
      <c r="J103" s="24">
        <v>1</v>
      </c>
      <c r="K103" s="25">
        <v>43938</v>
      </c>
    </row>
    <row r="104" spans="1:11" x14ac:dyDescent="0.25">
      <c r="A104" s="18">
        <v>43951</v>
      </c>
      <c r="B104" s="19">
        <v>1</v>
      </c>
      <c r="C104" s="19" t="s">
        <v>112</v>
      </c>
      <c r="D104" s="20">
        <v>367898.7</v>
      </c>
      <c r="E104" s="20"/>
      <c r="F104" s="21">
        <f t="shared" si="1"/>
        <v>-367898.69999999995</v>
      </c>
      <c r="G104" s="22" t="s">
        <v>113</v>
      </c>
      <c r="H104" s="23"/>
      <c r="I104" s="19"/>
      <c r="J104" s="24"/>
      <c r="K104" s="25"/>
    </row>
    <row r="105" spans="1:11" x14ac:dyDescent="0.25">
      <c r="A105" s="18">
        <v>43951</v>
      </c>
      <c r="B105" s="19">
        <v>727220</v>
      </c>
      <c r="C105" s="19" t="s">
        <v>29</v>
      </c>
      <c r="D105" s="20"/>
      <c r="E105" s="20">
        <v>377039.55</v>
      </c>
      <c r="F105" s="21">
        <f t="shared" si="1"/>
        <v>9140.8500000000349</v>
      </c>
      <c r="G105" s="22" t="s">
        <v>30</v>
      </c>
      <c r="H105" s="23"/>
      <c r="I105" s="19"/>
      <c r="J105" s="24"/>
      <c r="K105" s="25"/>
    </row>
    <row r="106" spans="1:11" x14ac:dyDescent="0.25">
      <c r="A106" s="18">
        <v>43951</v>
      </c>
      <c r="B106" s="19">
        <v>301603</v>
      </c>
      <c r="C106" s="19" t="s">
        <v>26</v>
      </c>
      <c r="D106" s="20">
        <v>3690.85</v>
      </c>
      <c r="E106" s="20"/>
      <c r="F106" s="21">
        <f t="shared" si="1"/>
        <v>5450.0000000000346</v>
      </c>
      <c r="G106" s="22" t="s">
        <v>22</v>
      </c>
      <c r="H106" s="23" t="s">
        <v>114</v>
      </c>
      <c r="I106" s="19"/>
      <c r="J106" s="24"/>
      <c r="K106" s="25"/>
    </row>
    <row r="107" spans="1:11" x14ac:dyDescent="0.25">
      <c r="A107" s="18">
        <v>43951</v>
      </c>
      <c r="B107" s="19">
        <v>172700</v>
      </c>
      <c r="C107" s="19" t="s">
        <v>115</v>
      </c>
      <c r="D107" s="20">
        <v>5450</v>
      </c>
      <c r="E107" s="20"/>
      <c r="F107" s="21">
        <f t="shared" si="1"/>
        <v>3.4560798667371273E-11</v>
      </c>
      <c r="G107" s="22" t="s">
        <v>43</v>
      </c>
      <c r="H107" s="23" t="s">
        <v>104</v>
      </c>
      <c r="I107" s="19">
        <v>43</v>
      </c>
      <c r="J107" s="24">
        <v>1</v>
      </c>
      <c r="K107" s="25">
        <v>43937</v>
      </c>
    </row>
    <row r="108" spans="1:11" x14ac:dyDescent="0.25">
      <c r="A108" s="18"/>
      <c r="B108" s="19"/>
      <c r="C108" s="19"/>
      <c r="D108" s="20"/>
      <c r="E108" s="20"/>
      <c r="F108" s="21"/>
      <c r="G108" s="22"/>
      <c r="H108" s="23"/>
      <c r="I108" s="19"/>
      <c r="J108" s="24"/>
      <c r="K108" s="25"/>
    </row>
    <row r="109" spans="1:11" ht="15.75" thickBot="1" x14ac:dyDescent="0.3">
      <c r="A109" s="26" t="s">
        <v>116</v>
      </c>
      <c r="B109" s="27"/>
      <c r="C109" s="28"/>
      <c r="D109" s="29">
        <f>SUM(D10:D108)</f>
        <v>2287896.9500000002</v>
      </c>
      <c r="E109" s="29">
        <f>SUM(E10:E108)</f>
        <v>2287896.9499999997</v>
      </c>
      <c r="F109" s="30">
        <f>F9-D109+E109</f>
        <v>0</v>
      </c>
      <c r="G109" s="31"/>
      <c r="H109" s="32"/>
      <c r="I109" s="33"/>
      <c r="J109" s="34"/>
      <c r="K109" s="35"/>
    </row>
    <row r="110" spans="1:11" x14ac:dyDescent="0.25">
      <c r="A110" s="36" t="s">
        <v>117</v>
      </c>
      <c r="B110" s="7"/>
      <c r="C110" s="7"/>
      <c r="D110" s="8"/>
      <c r="E110" s="7"/>
      <c r="F110" s="7"/>
      <c r="G110" s="7"/>
      <c r="H110" s="7"/>
      <c r="I110" s="7"/>
      <c r="J110" s="9"/>
      <c r="K110" s="10"/>
    </row>
    <row r="111" spans="1:11" x14ac:dyDescent="0.25">
      <c r="A111" s="36"/>
      <c r="B111" s="7"/>
      <c r="C111" s="7"/>
      <c r="D111" s="8"/>
      <c r="E111" s="7"/>
      <c r="F111" s="7"/>
      <c r="G111" s="7"/>
      <c r="H111" s="7"/>
      <c r="I111" s="7"/>
      <c r="J111" s="9"/>
      <c r="K111" s="10"/>
    </row>
    <row r="112" spans="1:11" x14ac:dyDescent="0.25">
      <c r="A112" s="36"/>
      <c r="B112" s="7"/>
      <c r="C112" s="7"/>
      <c r="D112" s="8"/>
      <c r="E112" s="7"/>
      <c r="F112" s="7"/>
      <c r="G112" s="7"/>
      <c r="H112" s="7"/>
      <c r="I112" s="7"/>
      <c r="J112" s="9"/>
      <c r="K112" s="10"/>
    </row>
    <row r="113" spans="1:11" x14ac:dyDescent="0.25">
      <c r="D113" s="1"/>
      <c r="J113" s="2"/>
      <c r="K113" s="3"/>
    </row>
    <row r="114" spans="1:11" ht="25.5" x14ac:dyDescent="0.25">
      <c r="C114" s="4" t="s">
        <v>0</v>
      </c>
      <c r="D114" s="4"/>
      <c r="E114" s="4"/>
      <c r="F114" s="4"/>
      <c r="G114" s="4"/>
      <c r="H114" s="4"/>
      <c r="I114" s="4"/>
      <c r="J114" s="4"/>
      <c r="K114" s="4"/>
    </row>
    <row r="115" spans="1:11" x14ac:dyDescent="0.25">
      <c r="D115" s="1"/>
      <c r="J115" s="2"/>
      <c r="K115" s="3"/>
    </row>
    <row r="116" spans="1:11" ht="18.75" x14ac:dyDescent="0.3">
      <c r="A116" s="5" t="s">
        <v>118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x14ac:dyDescent="0.25">
      <c r="A117" s="7"/>
      <c r="B117" s="7"/>
      <c r="C117" s="7"/>
      <c r="D117" s="8"/>
      <c r="E117" s="7"/>
      <c r="F117" s="7"/>
      <c r="G117" s="7"/>
      <c r="H117" s="7"/>
      <c r="I117" s="7"/>
      <c r="J117" s="9"/>
      <c r="K117" s="10"/>
    </row>
    <row r="118" spans="1:11" x14ac:dyDescent="0.25">
      <c r="A118" s="37" t="s">
        <v>119</v>
      </c>
      <c r="B118" s="38"/>
      <c r="C118" s="38"/>
      <c r="D118" s="38"/>
      <c r="E118" s="39"/>
      <c r="F118" s="7"/>
      <c r="G118" s="40" t="s">
        <v>120</v>
      </c>
      <c r="H118" s="40"/>
      <c r="I118" s="40"/>
      <c r="J118" s="40"/>
      <c r="K118" s="10"/>
    </row>
    <row r="119" spans="1:11" x14ac:dyDescent="0.25">
      <c r="A119" s="41" t="s">
        <v>121</v>
      </c>
      <c r="B119" s="42"/>
      <c r="C119" s="42"/>
      <c r="D119" s="43"/>
      <c r="E119" s="44">
        <f t="shared" ref="E119:E168" si="2">SUMIF($G$8:$G$108,A119,$D$8:$D$108)</f>
        <v>0</v>
      </c>
      <c r="F119" s="7"/>
      <c r="G119" s="45" t="s">
        <v>30</v>
      </c>
      <c r="H119" s="46"/>
      <c r="I119" s="47">
        <f>SUMIF($G$8:$G$108,G119,$E$8:$E$108)</f>
        <v>1114330.19</v>
      </c>
      <c r="J119" s="48"/>
      <c r="K119" s="10"/>
    </row>
    <row r="120" spans="1:11" x14ac:dyDescent="0.25">
      <c r="A120" s="49" t="s">
        <v>122</v>
      </c>
      <c r="B120" s="46"/>
      <c r="C120" s="46"/>
      <c r="D120" s="50"/>
      <c r="E120" s="51">
        <f t="shared" si="2"/>
        <v>0</v>
      </c>
      <c r="F120" s="7"/>
      <c r="G120" s="45" t="s">
        <v>42</v>
      </c>
      <c r="H120" s="46"/>
      <c r="I120" s="52">
        <f>SUMIF($G$8:$G$108,G120,$E$8:$E$108)</f>
        <v>1170000</v>
      </c>
      <c r="J120" s="53"/>
      <c r="K120" s="10"/>
    </row>
    <row r="121" spans="1:11" x14ac:dyDescent="0.25">
      <c r="A121" s="49" t="s">
        <v>123</v>
      </c>
      <c r="B121" s="46"/>
      <c r="C121" s="46"/>
      <c r="D121" s="50"/>
      <c r="E121" s="51">
        <f t="shared" si="2"/>
        <v>0</v>
      </c>
      <c r="F121" s="7"/>
      <c r="G121" s="45" t="s">
        <v>124</v>
      </c>
      <c r="H121" s="46"/>
      <c r="I121" s="52">
        <f>SUMIF($G$8:$G$108,G121,$E$8:$E$108)</f>
        <v>0</v>
      </c>
      <c r="J121" s="53"/>
      <c r="K121" s="10"/>
    </row>
    <row r="122" spans="1:11" x14ac:dyDescent="0.25">
      <c r="A122" s="49" t="s">
        <v>79</v>
      </c>
      <c r="B122" s="46"/>
      <c r="C122" s="46"/>
      <c r="D122" s="50"/>
      <c r="E122" s="51">
        <f t="shared" si="2"/>
        <v>571000</v>
      </c>
      <c r="F122" s="7"/>
      <c r="G122" s="49" t="s">
        <v>54</v>
      </c>
      <c r="H122" s="7"/>
      <c r="I122" s="52">
        <f>SUMIF($G$8:$G$108,G122,$E$8:$E$108)</f>
        <v>3566.76</v>
      </c>
      <c r="J122" s="53"/>
      <c r="K122" s="10"/>
    </row>
    <row r="123" spans="1:11" x14ac:dyDescent="0.25">
      <c r="A123" s="49" t="s">
        <v>125</v>
      </c>
      <c r="B123" s="46"/>
      <c r="C123" s="46"/>
      <c r="D123" s="50"/>
      <c r="E123" s="51">
        <f t="shared" si="2"/>
        <v>0</v>
      </c>
      <c r="F123" s="7"/>
      <c r="G123" s="49"/>
      <c r="H123" s="7"/>
      <c r="I123" s="52">
        <f>SUMIF($G$8:$G$108,G123,$E$8:$E$108)</f>
        <v>0</v>
      </c>
      <c r="J123" s="53"/>
      <c r="K123" s="10"/>
    </row>
    <row r="124" spans="1:11" x14ac:dyDescent="0.25">
      <c r="A124" s="45" t="s">
        <v>24</v>
      </c>
      <c r="B124" s="46"/>
      <c r="C124" s="46"/>
      <c r="D124" s="50"/>
      <c r="E124" s="51">
        <f t="shared" si="2"/>
        <v>57344.55</v>
      </c>
      <c r="F124" s="7"/>
      <c r="G124" s="54" t="s">
        <v>126</v>
      </c>
      <c r="H124" s="55"/>
      <c r="I124" s="56">
        <f>SUM(I119:J123)</f>
        <v>2287896.9499999997</v>
      </c>
      <c r="J124" s="57"/>
      <c r="K124" s="58">
        <f>E109-I124</f>
        <v>0</v>
      </c>
    </row>
    <row r="125" spans="1:11" x14ac:dyDescent="0.25">
      <c r="A125" s="49" t="s">
        <v>127</v>
      </c>
      <c r="B125" s="46"/>
      <c r="C125" s="46"/>
      <c r="D125" s="50"/>
      <c r="E125" s="51">
        <f t="shared" si="2"/>
        <v>0</v>
      </c>
      <c r="F125" s="7"/>
      <c r="G125" s="59"/>
      <c r="H125" s="60"/>
      <c r="I125" s="61"/>
      <c r="J125" s="62"/>
      <c r="K125" s="10"/>
    </row>
    <row r="126" spans="1:11" x14ac:dyDescent="0.25">
      <c r="A126" s="49" t="s">
        <v>128</v>
      </c>
      <c r="B126" s="46"/>
      <c r="C126" s="46"/>
      <c r="D126" s="50"/>
      <c r="E126" s="51">
        <f t="shared" si="2"/>
        <v>0</v>
      </c>
      <c r="F126" s="7"/>
      <c r="G126" s="63" t="s">
        <v>129</v>
      </c>
      <c r="H126" s="64"/>
      <c r="I126" s="65"/>
      <c r="J126" s="66"/>
      <c r="K126" s="3"/>
    </row>
    <row r="127" spans="1:11" x14ac:dyDescent="0.25">
      <c r="A127" s="49" t="s">
        <v>130</v>
      </c>
      <c r="B127" s="46"/>
      <c r="C127" s="46"/>
      <c r="D127" s="50"/>
      <c r="E127" s="51">
        <f t="shared" si="2"/>
        <v>0</v>
      </c>
      <c r="F127" s="7"/>
      <c r="G127" s="45" t="s">
        <v>131</v>
      </c>
      <c r="H127" s="46"/>
      <c r="I127" s="52">
        <f>'[1]CEF Março 2020 - 1922-3'!I270:J270</f>
        <v>1498362.0599999994</v>
      </c>
      <c r="J127" s="53"/>
      <c r="K127" s="3"/>
    </row>
    <row r="128" spans="1:11" x14ac:dyDescent="0.25">
      <c r="A128" s="49" t="s">
        <v>132</v>
      </c>
      <c r="B128" s="46"/>
      <c r="C128" s="46"/>
      <c r="D128" s="50"/>
      <c r="E128" s="51">
        <f t="shared" si="2"/>
        <v>0</v>
      </c>
      <c r="F128" s="7"/>
      <c r="G128" s="49" t="s">
        <v>79</v>
      </c>
      <c r="H128" s="46"/>
      <c r="I128" s="52">
        <f>SUMIF($G$8:$G$108,G128,$D$8:$D$108)</f>
        <v>571000</v>
      </c>
      <c r="J128" s="53"/>
      <c r="K128" s="3"/>
    </row>
    <row r="129" spans="1:11" x14ac:dyDescent="0.25">
      <c r="A129" s="49" t="s">
        <v>22</v>
      </c>
      <c r="B129" s="46"/>
      <c r="C129" s="46"/>
      <c r="D129" s="50"/>
      <c r="E129" s="51">
        <f t="shared" si="2"/>
        <v>32388.190000000002</v>
      </c>
      <c r="F129" s="7"/>
      <c r="G129" s="67" t="s">
        <v>30</v>
      </c>
      <c r="H129" s="68"/>
      <c r="I129" s="52">
        <f>-SUMIF($G$8:$G$108,G129,$E$8:$E$108)</f>
        <v>-1114330.19</v>
      </c>
      <c r="J129" s="53"/>
      <c r="K129" s="3"/>
    </row>
    <row r="130" spans="1:11" x14ac:dyDescent="0.25">
      <c r="A130" s="45" t="s">
        <v>133</v>
      </c>
      <c r="B130" s="46"/>
      <c r="C130" s="46"/>
      <c r="D130" s="50"/>
      <c r="E130" s="51">
        <f t="shared" si="2"/>
        <v>0</v>
      </c>
      <c r="F130" s="7"/>
      <c r="G130" s="45" t="s">
        <v>134</v>
      </c>
      <c r="H130" s="46"/>
      <c r="I130" s="52">
        <v>2159.81</v>
      </c>
      <c r="J130" s="53"/>
      <c r="K130" s="3"/>
    </row>
    <row r="131" spans="1:11" x14ac:dyDescent="0.25">
      <c r="A131" s="45" t="s">
        <v>46</v>
      </c>
      <c r="B131" s="46"/>
      <c r="C131" s="46"/>
      <c r="D131" s="50"/>
      <c r="E131" s="51">
        <f t="shared" si="2"/>
        <v>443489.34</v>
      </c>
      <c r="F131" s="7"/>
      <c r="G131" s="69"/>
      <c r="H131" s="70"/>
      <c r="I131" s="71"/>
      <c r="J131" s="72"/>
      <c r="K131" s="3"/>
    </row>
    <row r="132" spans="1:11" x14ac:dyDescent="0.25">
      <c r="A132" s="45" t="s">
        <v>90</v>
      </c>
      <c r="B132" s="46"/>
      <c r="C132" s="46"/>
      <c r="D132" s="50"/>
      <c r="E132" s="51">
        <f t="shared" si="2"/>
        <v>158.72</v>
      </c>
      <c r="F132" s="7"/>
      <c r="G132" s="73" t="s">
        <v>135</v>
      </c>
      <c r="H132" s="70"/>
      <c r="I132" s="74">
        <f>SUM(I127:J130)</f>
        <v>957191.67999999947</v>
      </c>
      <c r="J132" s="75"/>
      <c r="K132" s="3"/>
    </row>
    <row r="133" spans="1:11" x14ac:dyDescent="0.25">
      <c r="A133" s="45" t="s">
        <v>136</v>
      </c>
      <c r="B133" s="46"/>
      <c r="C133" s="46"/>
      <c r="D133" s="50"/>
      <c r="E133" s="51">
        <f t="shared" si="2"/>
        <v>0</v>
      </c>
      <c r="F133" s="7"/>
      <c r="G133" s="76"/>
      <c r="J133" s="77"/>
      <c r="K133" s="10"/>
    </row>
    <row r="134" spans="1:11" x14ac:dyDescent="0.25">
      <c r="A134" s="45" t="s">
        <v>17</v>
      </c>
      <c r="B134" s="46"/>
      <c r="C134" s="46"/>
      <c r="D134" s="50"/>
      <c r="E134" s="51">
        <f t="shared" si="2"/>
        <v>640</v>
      </c>
      <c r="F134" s="7"/>
      <c r="G134" s="78" t="s">
        <v>137</v>
      </c>
      <c r="H134" s="79"/>
      <c r="I134" s="80"/>
      <c r="J134" s="81"/>
      <c r="K134" s="10"/>
    </row>
    <row r="135" spans="1:11" x14ac:dyDescent="0.25">
      <c r="A135" s="45" t="s">
        <v>138</v>
      </c>
      <c r="B135" s="46"/>
      <c r="C135" s="46"/>
      <c r="D135" s="50"/>
      <c r="E135" s="51">
        <f t="shared" si="2"/>
        <v>0</v>
      </c>
      <c r="F135" s="7"/>
      <c r="G135" s="82" t="s">
        <v>131</v>
      </c>
      <c r="H135" s="42"/>
      <c r="I135" s="47">
        <f>'[1]CEF Março 2020 - 1922-3'!I277:J277</f>
        <v>367898.70000000019</v>
      </c>
      <c r="J135" s="48"/>
      <c r="K135" s="10"/>
    </row>
    <row r="136" spans="1:11" x14ac:dyDescent="0.25">
      <c r="A136" s="49" t="s">
        <v>139</v>
      </c>
      <c r="B136" s="46"/>
      <c r="C136" s="46"/>
      <c r="D136" s="50"/>
      <c r="E136" s="51">
        <f t="shared" si="2"/>
        <v>0</v>
      </c>
      <c r="F136" s="7"/>
      <c r="G136" s="49" t="s">
        <v>124</v>
      </c>
      <c r="H136" s="46"/>
      <c r="I136" s="52">
        <f>SUMIF($G$8:$G$108,G136,$E$8:$E$108)</f>
        <v>0</v>
      </c>
      <c r="J136" s="53"/>
      <c r="K136" s="10"/>
    </row>
    <row r="137" spans="1:11" x14ac:dyDescent="0.25">
      <c r="A137" s="49" t="s">
        <v>140</v>
      </c>
      <c r="B137" s="46"/>
      <c r="C137" s="46"/>
      <c r="D137" s="50"/>
      <c r="E137" s="51">
        <f t="shared" si="2"/>
        <v>0</v>
      </c>
      <c r="F137" s="7"/>
      <c r="G137" s="45" t="s">
        <v>113</v>
      </c>
      <c r="H137" s="46"/>
      <c r="I137" s="52">
        <f>-SUMIF($G$8:$G$108,G137,$D$8:$D$108)</f>
        <v>-367898.7</v>
      </c>
      <c r="J137" s="53"/>
      <c r="K137" s="10"/>
    </row>
    <row r="138" spans="1:11" x14ac:dyDescent="0.25">
      <c r="A138" s="49" t="s">
        <v>141</v>
      </c>
      <c r="B138" s="46"/>
      <c r="C138" s="46"/>
      <c r="D138" s="50"/>
      <c r="E138" s="51">
        <f t="shared" si="2"/>
        <v>0</v>
      </c>
      <c r="F138" s="7"/>
      <c r="G138" s="45" t="s">
        <v>142</v>
      </c>
      <c r="H138" s="70"/>
      <c r="I138" s="83"/>
      <c r="J138" s="84"/>
      <c r="K138" s="10"/>
    </row>
    <row r="139" spans="1:11" x14ac:dyDescent="0.25">
      <c r="A139" s="49" t="s">
        <v>143</v>
      </c>
      <c r="B139" s="46"/>
      <c r="C139" s="46"/>
      <c r="D139" s="50"/>
      <c r="E139" s="51">
        <f t="shared" si="2"/>
        <v>0</v>
      </c>
      <c r="F139" s="7"/>
      <c r="G139" s="54" t="s">
        <v>144</v>
      </c>
      <c r="H139" s="70"/>
      <c r="I139" s="56">
        <f>SUM(I135:J138)</f>
        <v>0</v>
      </c>
      <c r="J139" s="57"/>
      <c r="K139" s="10"/>
    </row>
    <row r="140" spans="1:11" x14ac:dyDescent="0.25">
      <c r="A140" s="49" t="s">
        <v>145</v>
      </c>
      <c r="B140" s="46"/>
      <c r="C140" s="46"/>
      <c r="D140" s="50"/>
      <c r="E140" s="51">
        <f t="shared" si="2"/>
        <v>0</v>
      </c>
      <c r="F140" s="7"/>
      <c r="G140" s="76"/>
      <c r="J140" s="77"/>
      <c r="K140" s="10"/>
    </row>
    <row r="141" spans="1:11" x14ac:dyDescent="0.25">
      <c r="A141" s="49" t="s">
        <v>19</v>
      </c>
      <c r="B141" s="46"/>
      <c r="C141" s="46"/>
      <c r="D141" s="50"/>
      <c r="E141" s="51">
        <f t="shared" si="2"/>
        <v>4198.72</v>
      </c>
      <c r="F141" s="7"/>
      <c r="G141" s="63" t="s">
        <v>146</v>
      </c>
      <c r="H141" s="64"/>
      <c r="I141" s="65"/>
      <c r="J141" s="66"/>
      <c r="K141" s="10"/>
    </row>
    <row r="142" spans="1:11" x14ac:dyDescent="0.25">
      <c r="A142" s="49" t="s">
        <v>147</v>
      </c>
      <c r="B142" s="46"/>
      <c r="C142" s="46"/>
      <c r="D142" s="50"/>
      <c r="E142" s="51">
        <f t="shared" si="2"/>
        <v>0</v>
      </c>
      <c r="F142" s="7"/>
      <c r="G142" s="45" t="s">
        <v>131</v>
      </c>
      <c r="H142" s="46"/>
      <c r="I142" s="85">
        <f>'[1]CEF Março 2020 - 1922-3'!I284:J284</f>
        <v>2659999.9999999972</v>
      </c>
      <c r="J142" s="86"/>
      <c r="K142" s="10"/>
    </row>
    <row r="143" spans="1:11" x14ac:dyDescent="0.25">
      <c r="A143" s="49" t="s">
        <v>148</v>
      </c>
      <c r="D143" s="1"/>
      <c r="E143" s="51">
        <f t="shared" si="2"/>
        <v>0</v>
      </c>
      <c r="F143" s="7"/>
      <c r="G143" s="45" t="s">
        <v>149</v>
      </c>
      <c r="H143" s="46"/>
      <c r="I143" s="87">
        <v>1300000</v>
      </c>
      <c r="J143" s="88"/>
      <c r="K143" s="10"/>
    </row>
    <row r="144" spans="1:11" x14ac:dyDescent="0.25">
      <c r="A144" s="49" t="s">
        <v>150</v>
      </c>
      <c r="B144" s="46"/>
      <c r="C144" s="46"/>
      <c r="D144" s="50"/>
      <c r="E144" s="51">
        <f t="shared" si="2"/>
        <v>0</v>
      </c>
      <c r="F144" s="7"/>
      <c r="G144" s="45" t="s">
        <v>42</v>
      </c>
      <c r="H144" s="46"/>
      <c r="I144" s="52">
        <f>-SUMIF($G$8:$G$108,G144,$E$8:$E$108)</f>
        <v>-1170000</v>
      </c>
      <c r="J144" s="53"/>
      <c r="K144" s="10"/>
    </row>
    <row r="145" spans="1:11" x14ac:dyDescent="0.25">
      <c r="A145" s="49" t="s">
        <v>35</v>
      </c>
      <c r="B145" s="46"/>
      <c r="C145" s="46"/>
      <c r="D145" s="50"/>
      <c r="E145" s="51">
        <f t="shared" si="2"/>
        <v>881.09</v>
      </c>
      <c r="F145" s="7"/>
      <c r="G145" s="45"/>
      <c r="H145" s="70"/>
      <c r="I145" s="83"/>
      <c r="J145" s="84"/>
      <c r="K145" s="10"/>
    </row>
    <row r="146" spans="1:11" x14ac:dyDescent="0.25">
      <c r="A146" s="49" t="s">
        <v>151</v>
      </c>
      <c r="B146" s="46"/>
      <c r="C146" s="46"/>
      <c r="D146" s="50"/>
      <c r="E146" s="51">
        <f t="shared" si="2"/>
        <v>0</v>
      </c>
      <c r="F146" s="7"/>
      <c r="G146" s="54" t="s">
        <v>135</v>
      </c>
      <c r="H146" s="70"/>
      <c r="I146" s="74">
        <f>SUM(I142:J145)</f>
        <v>2789999.9999999972</v>
      </c>
      <c r="J146" s="75"/>
      <c r="K146" s="10"/>
    </row>
    <row r="147" spans="1:11" x14ac:dyDescent="0.25">
      <c r="A147" s="45" t="s">
        <v>152</v>
      </c>
      <c r="B147" s="46"/>
      <c r="C147" s="46"/>
      <c r="D147" s="50"/>
      <c r="E147" s="51">
        <f t="shared" si="2"/>
        <v>0</v>
      </c>
      <c r="F147" s="7"/>
      <c r="G147" s="49"/>
      <c r="H147" s="7"/>
      <c r="I147" s="7"/>
      <c r="J147" s="89"/>
      <c r="K147" s="10"/>
    </row>
    <row r="148" spans="1:11" x14ac:dyDescent="0.25">
      <c r="A148" s="49" t="s">
        <v>153</v>
      </c>
      <c r="B148" s="46"/>
      <c r="C148" s="46"/>
      <c r="D148" s="50"/>
      <c r="E148" s="51">
        <f t="shared" si="2"/>
        <v>0</v>
      </c>
      <c r="F148" s="7"/>
      <c r="G148" s="78" t="s">
        <v>154</v>
      </c>
      <c r="H148" s="79"/>
      <c r="I148" s="79"/>
      <c r="J148" s="90"/>
      <c r="K148" s="10"/>
    </row>
    <row r="149" spans="1:11" x14ac:dyDescent="0.25">
      <c r="A149" s="49" t="s">
        <v>31</v>
      </c>
      <c r="B149" s="46"/>
      <c r="C149" s="46"/>
      <c r="D149" s="50"/>
      <c r="E149" s="51">
        <f t="shared" si="2"/>
        <v>3690.0699999999997</v>
      </c>
      <c r="F149" s="7"/>
      <c r="G149" s="41" t="s">
        <v>155</v>
      </c>
      <c r="H149" s="91"/>
      <c r="I149" s="47">
        <f>'[1]CEF Março 2020 - 1922-3'!I294:J294</f>
        <v>118055.38</v>
      </c>
      <c r="J149" s="48"/>
      <c r="K149" s="10"/>
    </row>
    <row r="150" spans="1:11" x14ac:dyDescent="0.25">
      <c r="A150" s="49" t="s">
        <v>156</v>
      </c>
      <c r="B150" s="46"/>
      <c r="C150" s="46"/>
      <c r="D150" s="50"/>
      <c r="E150" s="51">
        <f t="shared" si="2"/>
        <v>0</v>
      </c>
      <c r="F150" s="7"/>
      <c r="G150" s="49" t="s">
        <v>157</v>
      </c>
      <c r="I150" s="52">
        <v>114514.06</v>
      </c>
      <c r="J150" s="53"/>
      <c r="K150" s="10"/>
    </row>
    <row r="151" spans="1:11" x14ac:dyDescent="0.25">
      <c r="A151" s="49" t="s">
        <v>158</v>
      </c>
      <c r="B151" s="46"/>
      <c r="C151" s="46"/>
      <c r="D151" s="50"/>
      <c r="E151" s="51">
        <f t="shared" si="2"/>
        <v>0</v>
      </c>
      <c r="F151" s="7"/>
      <c r="G151" s="49"/>
      <c r="H151" s="3"/>
      <c r="I151" s="52"/>
      <c r="J151" s="53"/>
      <c r="K151" s="10"/>
    </row>
    <row r="152" spans="1:11" x14ac:dyDescent="0.25">
      <c r="A152" s="49" t="s">
        <v>159</v>
      </c>
      <c r="B152" s="46"/>
      <c r="C152" s="46"/>
      <c r="D152" s="50"/>
      <c r="E152" s="51">
        <f t="shared" si="2"/>
        <v>0</v>
      </c>
      <c r="F152" s="7"/>
      <c r="G152" s="49"/>
      <c r="H152" s="3"/>
      <c r="I152" s="52"/>
      <c r="J152" s="53"/>
      <c r="K152" s="10"/>
    </row>
    <row r="153" spans="1:11" x14ac:dyDescent="0.25">
      <c r="A153" s="49" t="s">
        <v>113</v>
      </c>
      <c r="B153" s="46"/>
      <c r="C153" s="46"/>
      <c r="D153" s="50"/>
      <c r="E153" s="51">
        <f t="shared" si="2"/>
        <v>367898.7</v>
      </c>
      <c r="F153" s="7"/>
      <c r="G153" s="49"/>
      <c r="H153" s="3"/>
      <c r="I153" s="52"/>
      <c r="J153" s="53"/>
      <c r="K153" s="10"/>
    </row>
    <row r="154" spans="1:11" x14ac:dyDescent="0.25">
      <c r="A154" s="49" t="s">
        <v>160</v>
      </c>
      <c r="B154" s="46"/>
      <c r="C154" s="46"/>
      <c r="D154" s="50"/>
      <c r="E154" s="51">
        <f t="shared" si="2"/>
        <v>0</v>
      </c>
      <c r="F154" s="7"/>
      <c r="G154" s="49" t="s">
        <v>161</v>
      </c>
      <c r="H154" s="3"/>
      <c r="I154" s="52">
        <f>-'[1]CEF Abril 2020 - 168-5'!E291</f>
        <v>-118055.38</v>
      </c>
      <c r="J154" s="53"/>
      <c r="K154" s="10"/>
    </row>
    <row r="155" spans="1:11" x14ac:dyDescent="0.25">
      <c r="A155" s="49" t="s">
        <v>162</v>
      </c>
      <c r="B155" s="46"/>
      <c r="C155" s="46"/>
      <c r="D155" s="50"/>
      <c r="E155" s="51">
        <f t="shared" si="2"/>
        <v>0</v>
      </c>
      <c r="F155" s="7"/>
      <c r="G155" s="69" t="s">
        <v>160</v>
      </c>
      <c r="H155" s="70"/>
      <c r="I155" s="83">
        <f>-SUMIF($G$8:$G$108,G155,$D$8:$D$108)</f>
        <v>0</v>
      </c>
      <c r="J155" s="84"/>
      <c r="K155" s="10"/>
    </row>
    <row r="156" spans="1:11" x14ac:dyDescent="0.25">
      <c r="A156" s="49" t="s">
        <v>163</v>
      </c>
      <c r="B156" s="46"/>
      <c r="C156" s="46"/>
      <c r="D156" s="50"/>
      <c r="E156" s="51">
        <f t="shared" si="2"/>
        <v>0</v>
      </c>
      <c r="F156" s="7"/>
      <c r="G156" s="54" t="s">
        <v>144</v>
      </c>
      <c r="H156" s="55"/>
      <c r="I156" s="56">
        <f>SUM(I149:J155)</f>
        <v>114514.06</v>
      </c>
      <c r="J156" s="57"/>
      <c r="K156" s="10"/>
    </row>
    <row r="157" spans="1:11" x14ac:dyDescent="0.25">
      <c r="A157" s="49" t="s">
        <v>164</v>
      </c>
      <c r="B157" s="46"/>
      <c r="C157" s="46"/>
      <c r="D157" s="50"/>
      <c r="E157" s="51">
        <f t="shared" si="2"/>
        <v>0</v>
      </c>
      <c r="F157" s="7"/>
      <c r="G157" s="76"/>
      <c r="J157" s="77"/>
      <c r="K157" s="10"/>
    </row>
    <row r="158" spans="1:11" x14ac:dyDescent="0.25">
      <c r="A158" s="49" t="s">
        <v>47</v>
      </c>
      <c r="B158" s="46"/>
      <c r="C158" s="46"/>
      <c r="D158" s="50"/>
      <c r="E158" s="51">
        <f t="shared" si="2"/>
        <v>34281.740000000005</v>
      </c>
      <c r="F158" s="7"/>
      <c r="G158" s="63" t="s">
        <v>165</v>
      </c>
      <c r="H158" s="92"/>
      <c r="I158" s="92"/>
      <c r="J158" s="93"/>
      <c r="K158" s="10"/>
    </row>
    <row r="159" spans="1:11" x14ac:dyDescent="0.25">
      <c r="A159" s="49" t="s">
        <v>166</v>
      </c>
      <c r="B159" s="46"/>
      <c r="C159" s="46"/>
      <c r="D159" s="50"/>
      <c r="E159" s="51">
        <f t="shared" si="2"/>
        <v>0</v>
      </c>
      <c r="F159" s="7"/>
      <c r="G159" s="49" t="s">
        <v>167</v>
      </c>
      <c r="H159" s="91"/>
      <c r="I159" s="56">
        <v>164295.6</v>
      </c>
      <c r="J159" s="57"/>
      <c r="K159" s="10"/>
    </row>
    <row r="160" spans="1:11" x14ac:dyDescent="0.25">
      <c r="A160" s="49" t="s">
        <v>168</v>
      </c>
      <c r="B160" s="46"/>
      <c r="C160" s="46"/>
      <c r="D160" s="50"/>
      <c r="E160" s="51">
        <f t="shared" si="2"/>
        <v>0</v>
      </c>
      <c r="F160" s="7"/>
      <c r="G160" s="54"/>
      <c r="H160" s="55"/>
      <c r="I160" s="94"/>
      <c r="J160" s="95"/>
      <c r="K160" s="10"/>
    </row>
    <row r="161" spans="1:11" x14ac:dyDescent="0.25">
      <c r="A161" s="49" t="s">
        <v>62</v>
      </c>
      <c r="B161" s="46"/>
      <c r="C161" s="46"/>
      <c r="D161" s="50"/>
      <c r="E161" s="51">
        <f t="shared" si="2"/>
        <v>49175.21</v>
      </c>
      <c r="F161" s="7"/>
      <c r="G161" s="60"/>
      <c r="H161" s="60"/>
      <c r="I161" s="61"/>
      <c r="J161" s="61"/>
      <c r="K161" s="10"/>
    </row>
    <row r="162" spans="1:11" x14ac:dyDescent="0.25">
      <c r="A162" s="49" t="s">
        <v>169</v>
      </c>
      <c r="D162" s="1"/>
      <c r="E162" s="51">
        <f t="shared" si="2"/>
        <v>0</v>
      </c>
      <c r="F162" s="7"/>
      <c r="G162" s="60"/>
      <c r="H162" s="60"/>
      <c r="I162" s="61"/>
      <c r="J162" s="61"/>
      <c r="K162" s="10"/>
    </row>
    <row r="163" spans="1:11" x14ac:dyDescent="0.25">
      <c r="A163" s="49" t="s">
        <v>43</v>
      </c>
      <c r="B163" s="46"/>
      <c r="C163" s="46"/>
      <c r="D163" s="50"/>
      <c r="E163" s="51">
        <f t="shared" si="2"/>
        <v>222571.27</v>
      </c>
      <c r="F163" s="7"/>
      <c r="G163" s="60"/>
      <c r="H163" s="60"/>
      <c r="I163" s="61"/>
      <c r="J163" s="61"/>
      <c r="K163" s="10"/>
    </row>
    <row r="164" spans="1:11" x14ac:dyDescent="0.25">
      <c r="A164" s="49" t="s">
        <v>170</v>
      </c>
      <c r="D164" s="1"/>
      <c r="E164" s="51">
        <f t="shared" si="2"/>
        <v>0</v>
      </c>
      <c r="F164" s="7"/>
      <c r="G164" s="60"/>
      <c r="H164" s="60"/>
      <c r="I164" s="61"/>
      <c r="J164" s="61"/>
      <c r="K164" s="10"/>
    </row>
    <row r="165" spans="1:11" x14ac:dyDescent="0.25">
      <c r="A165" s="49" t="s">
        <v>50</v>
      </c>
      <c r="D165" s="1"/>
      <c r="E165" s="51">
        <f t="shared" si="2"/>
        <v>179.35</v>
      </c>
      <c r="F165" s="7"/>
      <c r="G165" s="60"/>
      <c r="H165" s="60"/>
      <c r="I165" s="61"/>
      <c r="J165" s="61"/>
      <c r="K165" s="10"/>
    </row>
    <row r="166" spans="1:11" x14ac:dyDescent="0.25">
      <c r="A166" s="7" t="s">
        <v>171</v>
      </c>
      <c r="D166" s="1"/>
      <c r="E166" s="51">
        <f t="shared" si="2"/>
        <v>0</v>
      </c>
      <c r="F166" s="7"/>
      <c r="G166" s="60"/>
      <c r="H166" s="60"/>
      <c r="I166" s="61"/>
      <c r="J166" s="61"/>
      <c r="K166" s="10"/>
    </row>
    <row r="167" spans="1:11" x14ac:dyDescent="0.25">
      <c r="A167" s="7" t="s">
        <v>40</v>
      </c>
      <c r="B167" s="46"/>
      <c r="C167" s="46"/>
      <c r="D167" s="50"/>
      <c r="E167" s="51">
        <f t="shared" si="2"/>
        <v>500000</v>
      </c>
      <c r="F167" s="7"/>
      <c r="G167" s="60"/>
      <c r="H167" s="60"/>
      <c r="I167" s="61"/>
      <c r="J167" s="61"/>
      <c r="K167" s="10"/>
    </row>
    <row r="168" spans="1:11" x14ac:dyDescent="0.25">
      <c r="A168" s="7" t="s">
        <v>172</v>
      </c>
      <c r="B168" s="46"/>
      <c r="C168" s="46"/>
      <c r="D168" s="50"/>
      <c r="E168" s="51">
        <f t="shared" si="2"/>
        <v>0</v>
      </c>
      <c r="F168" s="7"/>
      <c r="G168" s="60"/>
      <c r="H168" s="60"/>
      <c r="I168" s="61"/>
      <c r="J168" s="61"/>
      <c r="K168" s="10"/>
    </row>
    <row r="169" spans="1:11" x14ac:dyDescent="0.25">
      <c r="A169" s="46"/>
      <c r="B169" s="46"/>
      <c r="C169" s="46"/>
      <c r="D169" s="50"/>
      <c r="E169" s="51"/>
      <c r="F169" s="7"/>
      <c r="G169" s="60"/>
      <c r="H169" s="60"/>
      <c r="I169" s="61"/>
      <c r="J169" s="61"/>
      <c r="K169" s="10"/>
    </row>
    <row r="170" spans="1:11" x14ac:dyDescent="0.25">
      <c r="A170" s="96" t="s">
        <v>126</v>
      </c>
      <c r="B170" s="97"/>
      <c r="C170" s="97"/>
      <c r="D170" s="98"/>
      <c r="E170" s="99">
        <f>SUM(E119:E169)</f>
        <v>2287896.9500000002</v>
      </c>
      <c r="F170" s="7"/>
      <c r="G170" s="60"/>
      <c r="H170" s="60"/>
      <c r="I170" s="61"/>
      <c r="J170" s="61"/>
      <c r="K170" s="10"/>
    </row>
  </sheetData>
  <mergeCells count="43">
    <mergeCell ref="I153:J153"/>
    <mergeCell ref="I154:J154"/>
    <mergeCell ref="I155:J155"/>
    <mergeCell ref="I156:J156"/>
    <mergeCell ref="I159:J159"/>
    <mergeCell ref="A170:C170"/>
    <mergeCell ref="I145:J145"/>
    <mergeCell ref="I146:J146"/>
    <mergeCell ref="I149:J149"/>
    <mergeCell ref="I150:J150"/>
    <mergeCell ref="I151:J151"/>
    <mergeCell ref="I152:J152"/>
    <mergeCell ref="I137:J137"/>
    <mergeCell ref="I138:J138"/>
    <mergeCell ref="I139:J139"/>
    <mergeCell ref="I142:J142"/>
    <mergeCell ref="I143:J143"/>
    <mergeCell ref="I144:J144"/>
    <mergeCell ref="I130:J130"/>
    <mergeCell ref="I131:J131"/>
    <mergeCell ref="I132:J132"/>
    <mergeCell ref="I134:J134"/>
    <mergeCell ref="I135:J135"/>
    <mergeCell ref="I136:J136"/>
    <mergeCell ref="I122:J122"/>
    <mergeCell ref="I123:J123"/>
    <mergeCell ref="I124:J124"/>
    <mergeCell ref="I127:J127"/>
    <mergeCell ref="I128:J128"/>
    <mergeCell ref="G129:H129"/>
    <mergeCell ref="I129:J129"/>
    <mergeCell ref="A116:K116"/>
    <mergeCell ref="A118:E118"/>
    <mergeCell ref="G118:J118"/>
    <mergeCell ref="I119:J119"/>
    <mergeCell ref="I120:J120"/>
    <mergeCell ref="I121:J121"/>
    <mergeCell ref="C2:K2"/>
    <mergeCell ref="A4:K4"/>
    <mergeCell ref="A6:F6"/>
    <mergeCell ref="G6:K6"/>
    <mergeCell ref="A109:B109"/>
    <mergeCell ref="C114:K11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4D380-62B9-4507-9DCE-21997FDA3CE5}">
  <dimension ref="A1:K308"/>
  <sheetViews>
    <sheetView tabSelected="1" workbookViewId="0">
      <selection activeCell="C22" sqref="C22:C23"/>
    </sheetView>
  </sheetViews>
  <sheetFormatPr defaultRowHeight="15" x14ac:dyDescent="0.25"/>
  <cols>
    <col min="1" max="1" width="10.42578125" bestFit="1" customWidth="1"/>
    <col min="2" max="2" width="11.42578125" bestFit="1" customWidth="1"/>
    <col min="3" max="3" width="41.140625" bestFit="1" customWidth="1"/>
    <col min="4" max="4" width="12.42578125" bestFit="1" customWidth="1"/>
    <col min="5" max="5" width="13.28515625" bestFit="1" customWidth="1"/>
    <col min="6" max="6" width="12.42578125" bestFit="1" customWidth="1"/>
    <col min="7" max="7" width="45.140625" bestFit="1" customWidth="1"/>
    <col min="8" max="8" width="47" bestFit="1" customWidth="1"/>
    <col min="9" max="9" width="10" bestFit="1" customWidth="1"/>
    <col min="10" max="10" width="4.7109375" bestFit="1" customWidth="1"/>
    <col min="11" max="11" width="10.42578125" bestFit="1" customWidth="1"/>
  </cols>
  <sheetData>
    <row r="1" spans="1:11" x14ac:dyDescent="0.25">
      <c r="D1" s="1"/>
      <c r="J1" s="2"/>
      <c r="K1" s="3"/>
    </row>
    <row r="2" spans="1:11" ht="25.5" x14ac:dyDescent="0.25">
      <c r="C2" s="4" t="s">
        <v>0</v>
      </c>
      <c r="D2" s="4"/>
      <c r="E2" s="4"/>
      <c r="F2" s="4"/>
      <c r="G2" s="4"/>
      <c r="H2" s="4"/>
      <c r="I2" s="4"/>
      <c r="J2" s="4"/>
      <c r="K2" s="4"/>
    </row>
    <row r="3" spans="1:11" x14ac:dyDescent="0.25">
      <c r="D3" s="1"/>
      <c r="J3" s="2"/>
      <c r="K3" s="3"/>
    </row>
    <row r="4" spans="1:11" ht="18.75" x14ac:dyDescent="0.3">
      <c r="A4" s="5" t="s">
        <v>173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x14ac:dyDescent="0.25">
      <c r="D5" s="1"/>
      <c r="J5" s="2"/>
      <c r="K5" s="3"/>
    </row>
    <row r="6" spans="1:11" x14ac:dyDescent="0.25">
      <c r="A6" s="6" t="s">
        <v>2</v>
      </c>
      <c r="B6" s="6"/>
      <c r="C6" s="6"/>
      <c r="D6" s="6"/>
      <c r="E6" s="6"/>
      <c r="F6" s="6"/>
      <c r="G6" s="6" t="s">
        <v>3</v>
      </c>
      <c r="H6" s="6"/>
      <c r="I6" s="6"/>
      <c r="J6" s="6"/>
      <c r="K6" s="6"/>
    </row>
    <row r="7" spans="1:11" ht="15.75" thickBot="1" x14ac:dyDescent="0.3">
      <c r="A7" s="7"/>
      <c r="B7" s="7"/>
      <c r="C7" s="7"/>
      <c r="D7" s="8"/>
      <c r="E7" s="7"/>
      <c r="F7" s="7"/>
      <c r="G7" s="7"/>
      <c r="H7" s="7"/>
      <c r="I7" s="7"/>
      <c r="J7" s="9"/>
      <c r="K7" s="10"/>
    </row>
    <row r="8" spans="1:11" x14ac:dyDescent="0.25">
      <c r="A8" s="11" t="s">
        <v>4</v>
      </c>
      <c r="B8" s="12" t="s">
        <v>5</v>
      </c>
      <c r="C8" s="12" t="s">
        <v>6</v>
      </c>
      <c r="D8" s="13" t="s">
        <v>7</v>
      </c>
      <c r="E8" s="12" t="s">
        <v>8</v>
      </c>
      <c r="F8" s="14" t="s">
        <v>9</v>
      </c>
      <c r="G8" s="15" t="s">
        <v>10</v>
      </c>
      <c r="H8" s="16" t="s">
        <v>11</v>
      </c>
      <c r="I8" s="12" t="s">
        <v>12</v>
      </c>
      <c r="J8" s="12" t="s">
        <v>13</v>
      </c>
      <c r="K8" s="17" t="s">
        <v>14</v>
      </c>
    </row>
    <row r="9" spans="1:11" x14ac:dyDescent="0.25">
      <c r="A9" s="18"/>
      <c r="B9" s="19"/>
      <c r="C9" s="19" t="s">
        <v>15</v>
      </c>
      <c r="D9" s="20"/>
      <c r="E9" s="20"/>
      <c r="F9" s="21">
        <f>'[1]CEF Março 2020 - 168-5'!F13</f>
        <v>0</v>
      </c>
      <c r="G9" s="22"/>
      <c r="H9" s="23"/>
      <c r="I9" s="19"/>
      <c r="J9" s="24"/>
      <c r="K9" s="25"/>
    </row>
    <row r="10" spans="1:11" x14ac:dyDescent="0.25">
      <c r="A10" s="18">
        <v>43924</v>
      </c>
      <c r="B10" s="19">
        <v>651754</v>
      </c>
      <c r="C10" s="19" t="s">
        <v>16</v>
      </c>
      <c r="D10" s="20">
        <v>640</v>
      </c>
      <c r="E10" s="20"/>
      <c r="F10" s="21">
        <f t="shared" ref="F10:F73" si="0">F9-D10+E10</f>
        <v>-640</v>
      </c>
      <c r="G10" s="22" t="s">
        <v>17</v>
      </c>
      <c r="H10" s="23" t="s">
        <v>18</v>
      </c>
      <c r="I10" s="19">
        <v>1527</v>
      </c>
      <c r="J10" s="24">
        <v>1</v>
      </c>
      <c r="K10" s="25">
        <v>43896</v>
      </c>
    </row>
    <row r="11" spans="1:11" x14ac:dyDescent="0.25">
      <c r="A11" s="18">
        <v>43924</v>
      </c>
      <c r="B11" s="19">
        <v>648516</v>
      </c>
      <c r="C11" s="19" t="s">
        <v>16</v>
      </c>
      <c r="D11" s="20">
        <v>35</v>
      </c>
      <c r="E11" s="20"/>
      <c r="F11" s="21">
        <f t="shared" si="0"/>
        <v>-675</v>
      </c>
      <c r="G11" s="22" t="s">
        <v>17</v>
      </c>
      <c r="H11" s="23" t="s">
        <v>18</v>
      </c>
      <c r="I11" s="19">
        <v>1528</v>
      </c>
      <c r="J11" s="24">
        <v>1</v>
      </c>
      <c r="K11" s="25">
        <v>43896</v>
      </c>
    </row>
    <row r="12" spans="1:11" x14ac:dyDescent="0.25">
      <c r="A12" s="18">
        <v>43924</v>
      </c>
      <c r="B12" s="19">
        <v>649922</v>
      </c>
      <c r="C12" s="19" t="s">
        <v>16</v>
      </c>
      <c r="D12" s="20">
        <v>110.5</v>
      </c>
      <c r="E12" s="20"/>
      <c r="F12" s="21">
        <f t="shared" si="0"/>
        <v>-785.5</v>
      </c>
      <c r="G12" s="22" t="s">
        <v>31</v>
      </c>
      <c r="H12" s="23" t="s">
        <v>174</v>
      </c>
      <c r="I12" s="19">
        <v>169299</v>
      </c>
      <c r="J12" s="24">
        <v>1</v>
      </c>
      <c r="K12" s="25">
        <v>43894</v>
      </c>
    </row>
    <row r="13" spans="1:11" x14ac:dyDescent="0.25">
      <c r="A13" s="18">
        <v>43924</v>
      </c>
      <c r="B13" s="19">
        <v>650902</v>
      </c>
      <c r="C13" s="19" t="s">
        <v>16</v>
      </c>
      <c r="D13" s="20">
        <v>552.51</v>
      </c>
      <c r="E13" s="20"/>
      <c r="F13" s="21">
        <f t="shared" si="0"/>
        <v>-1338.01</v>
      </c>
      <c r="G13" s="22" t="s">
        <v>35</v>
      </c>
      <c r="H13" s="23" t="s">
        <v>175</v>
      </c>
      <c r="I13" s="19">
        <v>32476</v>
      </c>
      <c r="J13" s="24">
        <v>4</v>
      </c>
      <c r="K13" s="25">
        <v>43804</v>
      </c>
    </row>
    <row r="14" spans="1:11" x14ac:dyDescent="0.25">
      <c r="A14" s="18">
        <v>43924</v>
      </c>
      <c r="B14" s="19">
        <v>31652</v>
      </c>
      <c r="C14" s="19" t="s">
        <v>41</v>
      </c>
      <c r="D14" s="20"/>
      <c r="E14" s="20">
        <v>30</v>
      </c>
      <c r="F14" s="21">
        <f t="shared" si="0"/>
        <v>-1308.01</v>
      </c>
      <c r="G14" s="22" t="s">
        <v>176</v>
      </c>
      <c r="H14" s="23"/>
      <c r="I14" s="19"/>
      <c r="J14" s="24"/>
      <c r="K14" s="25"/>
    </row>
    <row r="15" spans="1:11" x14ac:dyDescent="0.25">
      <c r="A15" s="18">
        <v>43924</v>
      </c>
      <c r="B15" s="19">
        <v>409084</v>
      </c>
      <c r="C15" s="19" t="s">
        <v>78</v>
      </c>
      <c r="D15" s="20">
        <v>495000</v>
      </c>
      <c r="E15" s="20"/>
      <c r="F15" s="21">
        <f t="shared" si="0"/>
        <v>-496308.01</v>
      </c>
      <c r="G15" s="22" t="s">
        <v>177</v>
      </c>
      <c r="H15" s="23"/>
      <c r="I15" s="19"/>
      <c r="J15" s="24"/>
      <c r="K15" s="25"/>
    </row>
    <row r="16" spans="1:11" x14ac:dyDescent="0.25">
      <c r="A16" s="18">
        <v>43924</v>
      </c>
      <c r="B16" s="19">
        <v>31501</v>
      </c>
      <c r="C16" s="19" t="s">
        <v>41</v>
      </c>
      <c r="D16" s="20"/>
      <c r="E16" s="20">
        <v>500000</v>
      </c>
      <c r="F16" s="21">
        <f t="shared" si="0"/>
        <v>3691.9899999999907</v>
      </c>
      <c r="G16" s="22" t="s">
        <v>40</v>
      </c>
      <c r="H16" s="23"/>
      <c r="I16" s="19"/>
      <c r="J16" s="24"/>
      <c r="K16" s="25"/>
    </row>
    <row r="17" spans="1:11" x14ac:dyDescent="0.25">
      <c r="A17" s="18">
        <v>43924</v>
      </c>
      <c r="B17" s="19">
        <v>572270</v>
      </c>
      <c r="C17" s="19" t="s">
        <v>178</v>
      </c>
      <c r="D17" s="20"/>
      <c r="E17" s="20">
        <v>20</v>
      </c>
      <c r="F17" s="21">
        <f t="shared" si="0"/>
        <v>3711.9899999999907</v>
      </c>
      <c r="G17" s="22" t="s">
        <v>176</v>
      </c>
      <c r="H17" s="23"/>
      <c r="I17" s="19"/>
      <c r="J17" s="24"/>
      <c r="K17" s="25"/>
    </row>
    <row r="18" spans="1:11" x14ac:dyDescent="0.25">
      <c r="A18" s="18">
        <v>43924</v>
      </c>
      <c r="B18" s="19">
        <v>649192</v>
      </c>
      <c r="C18" s="19" t="s">
        <v>16</v>
      </c>
      <c r="D18" s="20">
        <v>356.40000000000003</v>
      </c>
      <c r="E18" s="20"/>
      <c r="F18" s="21">
        <f t="shared" si="0"/>
        <v>3355.5899999999906</v>
      </c>
      <c r="G18" s="22" t="s">
        <v>19</v>
      </c>
      <c r="H18" s="23" t="s">
        <v>179</v>
      </c>
      <c r="I18" s="19">
        <v>367</v>
      </c>
      <c r="J18" s="24">
        <v>1</v>
      </c>
      <c r="K18" s="25">
        <v>43896</v>
      </c>
    </row>
    <row r="19" spans="1:11" x14ac:dyDescent="0.25">
      <c r="A19" s="18">
        <v>43927</v>
      </c>
      <c r="B19" s="19">
        <v>57869</v>
      </c>
      <c r="C19" s="19" t="s">
        <v>16</v>
      </c>
      <c r="D19" s="20">
        <v>138.4</v>
      </c>
      <c r="E19" s="20"/>
      <c r="F19" s="21">
        <f t="shared" si="0"/>
        <v>3217.1899999999905</v>
      </c>
      <c r="G19" s="22" t="s">
        <v>31</v>
      </c>
      <c r="H19" s="23" t="s">
        <v>180</v>
      </c>
      <c r="I19" s="19">
        <v>74402</v>
      </c>
      <c r="J19" s="24">
        <v>1</v>
      </c>
      <c r="K19" s="25">
        <v>43896</v>
      </c>
    </row>
    <row r="20" spans="1:11" x14ac:dyDescent="0.25">
      <c r="A20" s="18">
        <v>43927</v>
      </c>
      <c r="B20" s="19">
        <v>754636</v>
      </c>
      <c r="C20" s="19" t="s">
        <v>178</v>
      </c>
      <c r="D20" s="20"/>
      <c r="E20" s="20">
        <v>30</v>
      </c>
      <c r="F20" s="21">
        <f t="shared" si="0"/>
        <v>3247.1899999999905</v>
      </c>
      <c r="G20" s="22" t="s">
        <v>176</v>
      </c>
      <c r="H20" s="23"/>
      <c r="I20" s="19"/>
      <c r="J20" s="24"/>
      <c r="K20" s="25"/>
    </row>
    <row r="21" spans="1:11" x14ac:dyDescent="0.25">
      <c r="A21" s="18">
        <v>43927</v>
      </c>
      <c r="B21" s="19">
        <v>41040</v>
      </c>
      <c r="C21" s="19" t="s">
        <v>16</v>
      </c>
      <c r="D21" s="20">
        <v>4482.09</v>
      </c>
      <c r="E21" s="20"/>
      <c r="F21" s="21">
        <f t="shared" si="0"/>
        <v>-1234.9000000000096</v>
      </c>
      <c r="G21" s="22" t="s">
        <v>31</v>
      </c>
      <c r="H21" s="23" t="s">
        <v>181</v>
      </c>
      <c r="I21" s="19">
        <v>542819</v>
      </c>
      <c r="J21" s="24">
        <v>1</v>
      </c>
      <c r="K21" s="25">
        <v>43899</v>
      </c>
    </row>
    <row r="22" spans="1:11" x14ac:dyDescent="0.25">
      <c r="A22" s="18"/>
      <c r="B22" s="19"/>
      <c r="C22" s="19"/>
      <c r="D22" s="20"/>
      <c r="E22" s="20"/>
      <c r="F22" s="21">
        <f t="shared" si="0"/>
        <v>-1234.9000000000096</v>
      </c>
      <c r="G22" s="22" t="s">
        <v>31</v>
      </c>
      <c r="H22" s="23" t="s">
        <v>181</v>
      </c>
      <c r="I22" s="19">
        <v>542820</v>
      </c>
      <c r="J22" s="24">
        <v>1</v>
      </c>
      <c r="K22" s="25">
        <v>43899</v>
      </c>
    </row>
    <row r="23" spans="1:11" x14ac:dyDescent="0.25">
      <c r="A23" s="18"/>
      <c r="B23" s="19"/>
      <c r="C23" s="19"/>
      <c r="D23" s="20"/>
      <c r="E23" s="20"/>
      <c r="F23" s="21">
        <f t="shared" si="0"/>
        <v>-1234.9000000000096</v>
      </c>
      <c r="G23" s="22" t="s">
        <v>31</v>
      </c>
      <c r="H23" s="23" t="s">
        <v>181</v>
      </c>
      <c r="I23" s="19">
        <v>542821</v>
      </c>
      <c r="J23" s="24">
        <v>1</v>
      </c>
      <c r="K23" s="25">
        <v>43899</v>
      </c>
    </row>
    <row r="24" spans="1:11" x14ac:dyDescent="0.25">
      <c r="A24" s="18">
        <v>43927</v>
      </c>
      <c r="B24" s="19">
        <v>55086</v>
      </c>
      <c r="C24" s="19" t="s">
        <v>16</v>
      </c>
      <c r="D24" s="20">
        <v>2757.58</v>
      </c>
      <c r="E24" s="20"/>
      <c r="F24" s="21">
        <f t="shared" si="0"/>
        <v>-3992.4800000000096</v>
      </c>
      <c r="G24" s="22" t="s">
        <v>19</v>
      </c>
      <c r="H24" s="23" t="s">
        <v>182</v>
      </c>
      <c r="I24" s="19">
        <v>690996</v>
      </c>
      <c r="J24" s="24">
        <v>2</v>
      </c>
      <c r="K24" s="25">
        <v>43867</v>
      </c>
    </row>
    <row r="25" spans="1:11" x14ac:dyDescent="0.25">
      <c r="A25" s="18">
        <v>43927</v>
      </c>
      <c r="B25" s="19">
        <v>59554</v>
      </c>
      <c r="C25" s="19" t="s">
        <v>16</v>
      </c>
      <c r="D25" s="20">
        <v>1018.34</v>
      </c>
      <c r="E25" s="20"/>
      <c r="F25" s="21">
        <f t="shared" si="0"/>
        <v>-5010.8200000000097</v>
      </c>
      <c r="G25" s="22" t="s">
        <v>31</v>
      </c>
      <c r="H25" s="23" t="s">
        <v>183</v>
      </c>
      <c r="I25" s="19">
        <v>102195</v>
      </c>
      <c r="J25" s="24">
        <v>1</v>
      </c>
      <c r="K25" s="25">
        <v>43895</v>
      </c>
    </row>
    <row r="26" spans="1:11" x14ac:dyDescent="0.25">
      <c r="A26" s="18">
        <v>43927</v>
      </c>
      <c r="B26" s="19">
        <v>54457</v>
      </c>
      <c r="C26" s="19" t="s">
        <v>16</v>
      </c>
      <c r="D26" s="20">
        <v>772.26</v>
      </c>
      <c r="E26" s="20"/>
      <c r="F26" s="21">
        <f t="shared" si="0"/>
        <v>-5783.0800000000099</v>
      </c>
      <c r="G26" s="22" t="s">
        <v>35</v>
      </c>
      <c r="H26" s="23" t="s">
        <v>183</v>
      </c>
      <c r="I26" s="19">
        <v>101111</v>
      </c>
      <c r="J26" s="24">
        <v>2</v>
      </c>
      <c r="K26" s="25">
        <v>43867</v>
      </c>
    </row>
    <row r="27" spans="1:11" x14ac:dyDescent="0.25">
      <c r="A27" s="18">
        <v>43927</v>
      </c>
      <c r="B27" s="19">
        <v>58565</v>
      </c>
      <c r="C27" s="19" t="s">
        <v>16</v>
      </c>
      <c r="D27" s="20">
        <v>232</v>
      </c>
      <c r="E27" s="20"/>
      <c r="F27" s="21">
        <f t="shared" si="0"/>
        <v>-6015.0800000000099</v>
      </c>
      <c r="G27" s="22" t="s">
        <v>19</v>
      </c>
      <c r="H27" s="23" t="s">
        <v>184</v>
      </c>
      <c r="I27" s="19">
        <v>299644</v>
      </c>
      <c r="J27" s="24">
        <v>1</v>
      </c>
      <c r="K27" s="25">
        <v>43896</v>
      </c>
    </row>
    <row r="28" spans="1:11" x14ac:dyDescent="0.25">
      <c r="A28" s="18">
        <v>43927</v>
      </c>
      <c r="B28" s="19">
        <v>51372</v>
      </c>
      <c r="C28" s="19" t="s">
        <v>16</v>
      </c>
      <c r="D28" s="20">
        <v>896.58</v>
      </c>
      <c r="E28" s="20"/>
      <c r="F28" s="21">
        <f t="shared" si="0"/>
        <v>-6911.6600000000099</v>
      </c>
      <c r="G28" s="22" t="s">
        <v>31</v>
      </c>
      <c r="H28" s="23" t="s">
        <v>185</v>
      </c>
      <c r="I28" s="19">
        <v>2554687</v>
      </c>
      <c r="J28" s="24">
        <v>1</v>
      </c>
      <c r="K28" s="25">
        <v>43895</v>
      </c>
    </row>
    <row r="29" spans="1:11" x14ac:dyDescent="0.25">
      <c r="A29" s="18">
        <v>43927</v>
      </c>
      <c r="B29" s="19">
        <v>47524</v>
      </c>
      <c r="C29" s="19" t="s">
        <v>16</v>
      </c>
      <c r="D29" s="20">
        <v>1093.6200000000001</v>
      </c>
      <c r="E29" s="20"/>
      <c r="F29" s="21">
        <f t="shared" si="0"/>
        <v>-8005.2800000000097</v>
      </c>
      <c r="G29" s="22" t="s">
        <v>31</v>
      </c>
      <c r="H29" s="23" t="s">
        <v>185</v>
      </c>
      <c r="I29" s="19">
        <v>2510075</v>
      </c>
      <c r="J29" s="24">
        <v>3</v>
      </c>
      <c r="K29" s="25">
        <v>43837</v>
      </c>
    </row>
    <row r="30" spans="1:11" x14ac:dyDescent="0.25">
      <c r="A30" s="18">
        <v>43927</v>
      </c>
      <c r="B30" s="19">
        <v>48859</v>
      </c>
      <c r="C30" s="19" t="s">
        <v>16</v>
      </c>
      <c r="D30" s="20">
        <v>100.10000000000001</v>
      </c>
      <c r="E30" s="20"/>
      <c r="F30" s="21">
        <f t="shared" si="0"/>
        <v>-8105.3800000000101</v>
      </c>
      <c r="G30" s="22" t="s">
        <v>186</v>
      </c>
      <c r="H30" s="23" t="s">
        <v>187</v>
      </c>
      <c r="I30" s="19">
        <v>276429</v>
      </c>
      <c r="J30" s="24">
        <v>1</v>
      </c>
      <c r="K30" s="25">
        <v>43895</v>
      </c>
    </row>
    <row r="31" spans="1:11" x14ac:dyDescent="0.25">
      <c r="A31" s="18">
        <v>43927</v>
      </c>
      <c r="B31" s="19">
        <v>57209</v>
      </c>
      <c r="C31" s="19" t="s">
        <v>16</v>
      </c>
      <c r="D31" s="20">
        <v>889.31000000000006</v>
      </c>
      <c r="E31" s="20"/>
      <c r="F31" s="21">
        <f t="shared" si="0"/>
        <v>-8994.6900000000096</v>
      </c>
      <c r="G31" s="22" t="s">
        <v>35</v>
      </c>
      <c r="H31" s="23" t="s">
        <v>188</v>
      </c>
      <c r="I31" s="19">
        <v>180557</v>
      </c>
      <c r="J31" s="24">
        <v>1</v>
      </c>
      <c r="K31" s="25">
        <v>43899</v>
      </c>
    </row>
    <row r="32" spans="1:11" x14ac:dyDescent="0.25">
      <c r="A32" s="18">
        <v>43927</v>
      </c>
      <c r="B32" s="19">
        <v>49497</v>
      </c>
      <c r="C32" s="19" t="s">
        <v>16</v>
      </c>
      <c r="D32" s="20">
        <v>510.97</v>
      </c>
      <c r="E32" s="20"/>
      <c r="F32" s="21">
        <f t="shared" si="0"/>
        <v>-9505.6600000000089</v>
      </c>
      <c r="G32" s="22" t="s">
        <v>19</v>
      </c>
      <c r="H32" s="23" t="s">
        <v>187</v>
      </c>
      <c r="I32" s="19">
        <v>1081861</v>
      </c>
      <c r="J32" s="24">
        <v>1</v>
      </c>
      <c r="K32" s="25">
        <v>43895</v>
      </c>
    </row>
    <row r="33" spans="1:11" x14ac:dyDescent="0.25">
      <c r="A33" s="18">
        <v>43927</v>
      </c>
      <c r="B33" s="19">
        <v>48182</v>
      </c>
      <c r="C33" s="19" t="s">
        <v>16</v>
      </c>
      <c r="D33" s="20">
        <v>319.5</v>
      </c>
      <c r="E33" s="20"/>
      <c r="F33" s="21">
        <f t="shared" si="0"/>
        <v>-9825.1600000000089</v>
      </c>
      <c r="G33" s="22" t="s">
        <v>19</v>
      </c>
      <c r="H33" s="23" t="s">
        <v>187</v>
      </c>
      <c r="I33" s="19">
        <v>1081644</v>
      </c>
      <c r="J33" s="24">
        <v>1</v>
      </c>
      <c r="K33" s="25">
        <v>43895</v>
      </c>
    </row>
    <row r="34" spans="1:11" x14ac:dyDescent="0.25">
      <c r="A34" s="18">
        <v>43927</v>
      </c>
      <c r="B34" s="19">
        <v>43661</v>
      </c>
      <c r="C34" s="19" t="s">
        <v>16</v>
      </c>
      <c r="D34" s="20">
        <v>251.14000000000001</v>
      </c>
      <c r="E34" s="20"/>
      <c r="F34" s="21">
        <f t="shared" si="0"/>
        <v>-10076.300000000008</v>
      </c>
      <c r="G34" s="22" t="s">
        <v>19</v>
      </c>
      <c r="H34" s="23" t="s">
        <v>187</v>
      </c>
      <c r="I34" s="19">
        <v>1075027</v>
      </c>
      <c r="J34" s="24">
        <v>2</v>
      </c>
      <c r="K34" s="25">
        <v>43867</v>
      </c>
    </row>
    <row r="35" spans="1:11" x14ac:dyDescent="0.25">
      <c r="A35" s="18">
        <v>43927</v>
      </c>
      <c r="B35" s="19">
        <v>52153</v>
      </c>
      <c r="C35" s="19" t="s">
        <v>16</v>
      </c>
      <c r="D35" s="20">
        <v>650</v>
      </c>
      <c r="E35" s="20"/>
      <c r="F35" s="21">
        <f t="shared" si="0"/>
        <v>-10726.300000000008</v>
      </c>
      <c r="G35" s="22" t="s">
        <v>19</v>
      </c>
      <c r="H35" s="23" t="s">
        <v>189</v>
      </c>
      <c r="I35" s="19">
        <v>159164</v>
      </c>
      <c r="J35" s="24">
        <v>1</v>
      </c>
      <c r="K35" s="25">
        <v>43896</v>
      </c>
    </row>
    <row r="36" spans="1:11" x14ac:dyDescent="0.25">
      <c r="A36" s="18">
        <v>43927</v>
      </c>
      <c r="B36" s="19">
        <v>56473</v>
      </c>
      <c r="C36" s="19" t="s">
        <v>16</v>
      </c>
      <c r="D36" s="20">
        <v>354.25</v>
      </c>
      <c r="E36" s="20"/>
      <c r="F36" s="21">
        <f t="shared" si="0"/>
        <v>-11080.550000000008</v>
      </c>
      <c r="G36" s="22" t="s">
        <v>31</v>
      </c>
      <c r="H36" s="23" t="s">
        <v>190</v>
      </c>
      <c r="I36" s="19">
        <v>2036607</v>
      </c>
      <c r="J36" s="24">
        <v>1</v>
      </c>
      <c r="K36" s="25">
        <v>43900</v>
      </c>
    </row>
    <row r="37" spans="1:11" x14ac:dyDescent="0.25">
      <c r="A37" s="18">
        <v>43927</v>
      </c>
      <c r="B37" s="19">
        <v>53783</v>
      </c>
      <c r="C37" s="19" t="s">
        <v>16</v>
      </c>
      <c r="D37" s="20">
        <v>842.95</v>
      </c>
      <c r="E37" s="20"/>
      <c r="F37" s="21">
        <f t="shared" si="0"/>
        <v>-11923.500000000009</v>
      </c>
      <c r="G37" s="22" t="s">
        <v>35</v>
      </c>
      <c r="H37" s="23" t="s">
        <v>34</v>
      </c>
      <c r="I37" s="19">
        <v>54856</v>
      </c>
      <c r="J37" s="24">
        <v>2</v>
      </c>
      <c r="K37" s="25">
        <v>43867</v>
      </c>
    </row>
    <row r="38" spans="1:11" x14ac:dyDescent="0.25">
      <c r="A38" s="18">
        <v>43927</v>
      </c>
      <c r="B38" s="19">
        <v>60180</v>
      </c>
      <c r="C38" s="19" t="s">
        <v>16</v>
      </c>
      <c r="D38" s="20">
        <v>1515.42</v>
      </c>
      <c r="E38" s="20"/>
      <c r="F38" s="21">
        <f t="shared" si="0"/>
        <v>-13438.920000000009</v>
      </c>
      <c r="G38" s="22" t="s">
        <v>31</v>
      </c>
      <c r="H38" s="23" t="s">
        <v>33</v>
      </c>
      <c r="I38" s="19">
        <v>77794</v>
      </c>
      <c r="J38" s="24">
        <v>1</v>
      </c>
      <c r="K38" s="25">
        <v>43895</v>
      </c>
    </row>
    <row r="39" spans="1:11" x14ac:dyDescent="0.25">
      <c r="A39" s="18">
        <v>43927</v>
      </c>
      <c r="B39" s="19">
        <v>41943</v>
      </c>
      <c r="C39" s="19" t="s">
        <v>16</v>
      </c>
      <c r="D39" s="20">
        <v>3450</v>
      </c>
      <c r="E39" s="20"/>
      <c r="F39" s="21">
        <f t="shared" si="0"/>
        <v>-16888.920000000009</v>
      </c>
      <c r="G39" s="22" t="s">
        <v>19</v>
      </c>
      <c r="H39" s="23" t="s">
        <v>20</v>
      </c>
      <c r="I39" s="19">
        <v>16992</v>
      </c>
      <c r="J39" s="24">
        <v>1</v>
      </c>
      <c r="K39" s="25">
        <v>43913</v>
      </c>
    </row>
    <row r="40" spans="1:11" x14ac:dyDescent="0.25">
      <c r="A40" s="18">
        <v>43927</v>
      </c>
      <c r="B40" s="19">
        <v>50683</v>
      </c>
      <c r="C40" s="19" t="s">
        <v>16</v>
      </c>
      <c r="D40" s="20">
        <v>446.68</v>
      </c>
      <c r="E40" s="20"/>
      <c r="F40" s="21">
        <f t="shared" si="0"/>
        <v>-17335.600000000009</v>
      </c>
      <c r="G40" s="22" t="s">
        <v>31</v>
      </c>
      <c r="H40" s="23" t="s">
        <v>191</v>
      </c>
      <c r="I40" s="19">
        <v>41448</v>
      </c>
      <c r="J40" s="24">
        <v>1</v>
      </c>
      <c r="K40" s="25">
        <v>43895</v>
      </c>
    </row>
    <row r="41" spans="1:11" x14ac:dyDescent="0.25">
      <c r="A41" s="18">
        <v>43927</v>
      </c>
      <c r="B41" s="19">
        <v>50099</v>
      </c>
      <c r="C41" s="19" t="s">
        <v>16</v>
      </c>
      <c r="D41" s="20">
        <v>98.79</v>
      </c>
      <c r="E41" s="20"/>
      <c r="F41" s="21">
        <f t="shared" si="0"/>
        <v>-17434.39000000001</v>
      </c>
      <c r="G41" s="22" t="s">
        <v>19</v>
      </c>
      <c r="H41" s="23" t="s">
        <v>191</v>
      </c>
      <c r="I41" s="19">
        <v>41834</v>
      </c>
      <c r="J41" s="24">
        <v>1</v>
      </c>
      <c r="K41" s="25">
        <v>43895</v>
      </c>
    </row>
    <row r="42" spans="1:11" x14ac:dyDescent="0.25">
      <c r="A42" s="18">
        <v>43927</v>
      </c>
      <c r="B42" s="19">
        <v>46867</v>
      </c>
      <c r="C42" s="19" t="s">
        <v>16</v>
      </c>
      <c r="D42" s="20">
        <v>1389.02</v>
      </c>
      <c r="E42" s="20"/>
      <c r="F42" s="21">
        <f t="shared" si="0"/>
        <v>-18823.410000000011</v>
      </c>
      <c r="G42" s="22" t="s">
        <v>35</v>
      </c>
      <c r="H42" s="23" t="s">
        <v>191</v>
      </c>
      <c r="I42" s="19">
        <v>33544</v>
      </c>
      <c r="J42" s="24">
        <v>2</v>
      </c>
      <c r="K42" s="25">
        <v>43867</v>
      </c>
    </row>
    <row r="43" spans="1:11" x14ac:dyDescent="0.25">
      <c r="A43" s="18">
        <v>43927</v>
      </c>
      <c r="B43" s="19">
        <v>60988</v>
      </c>
      <c r="C43" s="19" t="s">
        <v>16</v>
      </c>
      <c r="D43" s="20">
        <v>592.25</v>
      </c>
      <c r="E43" s="20"/>
      <c r="F43" s="21">
        <f t="shared" si="0"/>
        <v>-19415.660000000011</v>
      </c>
      <c r="G43" s="22" t="s">
        <v>31</v>
      </c>
      <c r="H43" s="23" t="s">
        <v>192</v>
      </c>
      <c r="I43" s="19">
        <v>12693</v>
      </c>
      <c r="J43" s="24">
        <v>1</v>
      </c>
      <c r="K43" s="25">
        <v>43895</v>
      </c>
    </row>
    <row r="44" spans="1:11" x14ac:dyDescent="0.25">
      <c r="A44" s="18">
        <v>43927</v>
      </c>
      <c r="B44" s="19">
        <v>52940</v>
      </c>
      <c r="C44" s="19" t="s">
        <v>16</v>
      </c>
      <c r="D44" s="20">
        <v>500</v>
      </c>
      <c r="E44" s="20"/>
      <c r="F44" s="21">
        <f t="shared" si="0"/>
        <v>-19915.660000000011</v>
      </c>
      <c r="G44" s="22" t="s">
        <v>143</v>
      </c>
      <c r="H44" s="23" t="s">
        <v>18</v>
      </c>
      <c r="I44" s="19">
        <v>201433</v>
      </c>
      <c r="J44" s="24">
        <v>3</v>
      </c>
      <c r="K44" s="25">
        <v>43897</v>
      </c>
    </row>
    <row r="45" spans="1:11" x14ac:dyDescent="0.25">
      <c r="A45" s="18">
        <v>43927</v>
      </c>
      <c r="B45" s="19">
        <v>40941</v>
      </c>
      <c r="C45" s="19" t="s">
        <v>41</v>
      </c>
      <c r="D45" s="20"/>
      <c r="E45" s="20">
        <v>70</v>
      </c>
      <c r="F45" s="21">
        <f t="shared" si="0"/>
        <v>-19845.660000000011</v>
      </c>
      <c r="G45" s="22" t="s">
        <v>176</v>
      </c>
      <c r="H45" s="23"/>
      <c r="I45" s="19"/>
      <c r="J45" s="24"/>
      <c r="K45" s="25"/>
    </row>
    <row r="46" spans="1:11" x14ac:dyDescent="0.25">
      <c r="A46" s="18">
        <v>43927</v>
      </c>
      <c r="B46" s="19">
        <v>3</v>
      </c>
      <c r="C46" s="19" t="s">
        <v>193</v>
      </c>
      <c r="D46" s="20"/>
      <c r="E46" s="20">
        <v>100</v>
      </c>
      <c r="F46" s="21">
        <f t="shared" si="0"/>
        <v>-19745.660000000011</v>
      </c>
      <c r="G46" s="22" t="s">
        <v>176</v>
      </c>
      <c r="H46" s="23"/>
      <c r="I46" s="19"/>
      <c r="J46" s="24"/>
      <c r="K46" s="25"/>
    </row>
    <row r="47" spans="1:11" x14ac:dyDescent="0.25">
      <c r="A47" s="18">
        <v>43927</v>
      </c>
      <c r="B47" s="19">
        <v>70045</v>
      </c>
      <c r="C47" s="19" t="s">
        <v>178</v>
      </c>
      <c r="D47" s="20"/>
      <c r="E47" s="20">
        <v>200</v>
      </c>
      <c r="F47" s="21">
        <f t="shared" si="0"/>
        <v>-19545.660000000011</v>
      </c>
      <c r="G47" s="22" t="s">
        <v>176</v>
      </c>
      <c r="H47" s="23"/>
      <c r="I47" s="19"/>
      <c r="J47" s="24"/>
      <c r="K47" s="25"/>
    </row>
    <row r="48" spans="1:11" x14ac:dyDescent="0.25">
      <c r="A48" s="18">
        <v>43927</v>
      </c>
      <c r="B48" s="19">
        <v>260</v>
      </c>
      <c r="C48" s="19" t="s">
        <v>193</v>
      </c>
      <c r="D48" s="20"/>
      <c r="E48" s="20">
        <v>100</v>
      </c>
      <c r="F48" s="21">
        <f t="shared" si="0"/>
        <v>-19445.660000000011</v>
      </c>
      <c r="G48" s="22" t="s">
        <v>176</v>
      </c>
      <c r="H48" s="23"/>
      <c r="I48" s="19"/>
      <c r="J48" s="24"/>
      <c r="K48" s="25"/>
    </row>
    <row r="49" spans="1:11" x14ac:dyDescent="0.25">
      <c r="A49" s="18">
        <v>43927</v>
      </c>
      <c r="B49" s="19">
        <v>125533</v>
      </c>
      <c r="C49" s="19" t="s">
        <v>178</v>
      </c>
      <c r="D49" s="20"/>
      <c r="E49" s="20">
        <v>100</v>
      </c>
      <c r="F49" s="21">
        <f t="shared" si="0"/>
        <v>-19345.660000000011</v>
      </c>
      <c r="G49" s="22" t="s">
        <v>176</v>
      </c>
      <c r="H49" s="23"/>
      <c r="I49" s="19"/>
      <c r="J49" s="24"/>
      <c r="K49" s="25"/>
    </row>
    <row r="50" spans="1:11" x14ac:dyDescent="0.25">
      <c r="A50" s="18">
        <v>43927</v>
      </c>
      <c r="B50" s="19">
        <v>41251</v>
      </c>
      <c r="C50" s="19" t="s">
        <v>41</v>
      </c>
      <c r="D50" s="20"/>
      <c r="E50" s="20">
        <v>20</v>
      </c>
      <c r="F50" s="21">
        <f t="shared" si="0"/>
        <v>-19325.660000000011</v>
      </c>
      <c r="G50" s="22" t="s">
        <v>176</v>
      </c>
      <c r="H50" s="23"/>
      <c r="I50" s="19"/>
      <c r="J50" s="24"/>
      <c r="K50" s="25"/>
    </row>
    <row r="51" spans="1:11" x14ac:dyDescent="0.25">
      <c r="A51" s="18">
        <v>43927</v>
      </c>
      <c r="B51" s="19">
        <v>1</v>
      </c>
      <c r="C51" s="19" t="s">
        <v>193</v>
      </c>
      <c r="D51" s="20"/>
      <c r="E51" s="20">
        <v>5000</v>
      </c>
      <c r="F51" s="21">
        <f t="shared" si="0"/>
        <v>-14325.660000000011</v>
      </c>
      <c r="G51" s="22" t="s">
        <v>176</v>
      </c>
      <c r="H51" s="23"/>
      <c r="I51" s="19"/>
      <c r="J51" s="24"/>
      <c r="K51" s="25"/>
    </row>
    <row r="52" spans="1:11" x14ac:dyDescent="0.25">
      <c r="A52" s="18">
        <v>43927</v>
      </c>
      <c r="B52" s="19">
        <v>1</v>
      </c>
      <c r="C52" s="19" t="s">
        <v>194</v>
      </c>
      <c r="D52" s="20"/>
      <c r="E52" s="20">
        <v>100</v>
      </c>
      <c r="F52" s="21">
        <f t="shared" si="0"/>
        <v>-14225.660000000011</v>
      </c>
      <c r="G52" s="22" t="s">
        <v>176</v>
      </c>
      <c r="H52" s="23"/>
      <c r="I52" s="19"/>
      <c r="J52" s="24"/>
      <c r="K52" s="25"/>
    </row>
    <row r="53" spans="1:11" x14ac:dyDescent="0.25">
      <c r="A53" s="18">
        <v>43927</v>
      </c>
      <c r="B53" s="19">
        <v>727220</v>
      </c>
      <c r="C53" s="19" t="s">
        <v>29</v>
      </c>
      <c r="D53" s="20"/>
      <c r="E53" s="20">
        <v>12945.66</v>
      </c>
      <c r="F53" s="21">
        <f t="shared" si="0"/>
        <v>-1280.0000000000109</v>
      </c>
      <c r="G53" s="22" t="s">
        <v>195</v>
      </c>
      <c r="H53" s="23"/>
      <c r="I53" s="19"/>
      <c r="J53" s="24"/>
      <c r="K53" s="25"/>
    </row>
    <row r="54" spans="1:11" x14ac:dyDescent="0.25">
      <c r="A54" s="18">
        <v>43927</v>
      </c>
      <c r="B54" s="19">
        <v>84</v>
      </c>
      <c r="C54" s="19" t="s">
        <v>193</v>
      </c>
      <c r="D54" s="20"/>
      <c r="E54" s="20">
        <v>100</v>
      </c>
      <c r="F54" s="21">
        <f t="shared" si="0"/>
        <v>-1180.0000000000109</v>
      </c>
      <c r="G54" s="22" t="s">
        <v>176</v>
      </c>
      <c r="H54" s="23"/>
      <c r="I54" s="19"/>
      <c r="J54" s="24"/>
      <c r="K54" s="25"/>
    </row>
    <row r="55" spans="1:11" x14ac:dyDescent="0.25">
      <c r="A55" s="18">
        <v>43927</v>
      </c>
      <c r="B55" s="19">
        <v>4</v>
      </c>
      <c r="C55" s="19" t="s">
        <v>193</v>
      </c>
      <c r="D55" s="20"/>
      <c r="E55" s="20">
        <v>20</v>
      </c>
      <c r="F55" s="21">
        <f t="shared" si="0"/>
        <v>-1160.0000000000109</v>
      </c>
      <c r="G55" s="22" t="s">
        <v>176</v>
      </c>
      <c r="H55" s="23"/>
      <c r="I55" s="19"/>
      <c r="J55" s="24"/>
      <c r="K55" s="25"/>
    </row>
    <row r="56" spans="1:11" x14ac:dyDescent="0.25">
      <c r="A56" s="18">
        <v>43927</v>
      </c>
      <c r="B56" s="19">
        <v>8</v>
      </c>
      <c r="C56" s="19" t="s">
        <v>193</v>
      </c>
      <c r="D56" s="20"/>
      <c r="E56" s="20">
        <v>100</v>
      </c>
      <c r="F56" s="21">
        <f t="shared" si="0"/>
        <v>-1060.0000000000109</v>
      </c>
      <c r="G56" s="22" t="s">
        <v>176</v>
      </c>
      <c r="H56" s="23"/>
      <c r="I56" s="19"/>
      <c r="J56" s="24"/>
      <c r="K56" s="25"/>
    </row>
    <row r="57" spans="1:11" x14ac:dyDescent="0.25">
      <c r="A57" s="18">
        <v>43927</v>
      </c>
      <c r="B57" s="19">
        <v>7</v>
      </c>
      <c r="C57" s="19" t="s">
        <v>193</v>
      </c>
      <c r="D57" s="20"/>
      <c r="E57" s="20">
        <v>100</v>
      </c>
      <c r="F57" s="21">
        <f t="shared" si="0"/>
        <v>-960.00000000001091</v>
      </c>
      <c r="G57" s="22" t="s">
        <v>176</v>
      </c>
      <c r="H57" s="23"/>
      <c r="I57" s="19"/>
      <c r="J57" s="24"/>
      <c r="K57" s="25"/>
    </row>
    <row r="58" spans="1:11" x14ac:dyDescent="0.25">
      <c r="A58" s="18">
        <v>43927</v>
      </c>
      <c r="B58" s="19">
        <v>33</v>
      </c>
      <c r="C58" s="19" t="s">
        <v>193</v>
      </c>
      <c r="D58" s="20"/>
      <c r="E58" s="20">
        <v>100</v>
      </c>
      <c r="F58" s="21">
        <f t="shared" si="0"/>
        <v>-860.00000000001091</v>
      </c>
      <c r="G58" s="22" t="s">
        <v>176</v>
      </c>
      <c r="H58" s="23"/>
      <c r="I58" s="19"/>
      <c r="J58" s="24"/>
      <c r="K58" s="25"/>
    </row>
    <row r="59" spans="1:11" x14ac:dyDescent="0.25">
      <c r="A59" s="18">
        <v>43927</v>
      </c>
      <c r="B59" s="19">
        <v>175749</v>
      </c>
      <c r="C59" s="19" t="s">
        <v>178</v>
      </c>
      <c r="D59" s="20"/>
      <c r="E59" s="20">
        <v>50</v>
      </c>
      <c r="F59" s="21">
        <f t="shared" si="0"/>
        <v>-810.00000000001091</v>
      </c>
      <c r="G59" s="22" t="s">
        <v>176</v>
      </c>
      <c r="H59" s="23"/>
      <c r="I59" s="19"/>
      <c r="J59" s="24"/>
      <c r="K59" s="25"/>
    </row>
    <row r="60" spans="1:11" x14ac:dyDescent="0.25">
      <c r="A60" s="18">
        <v>43927</v>
      </c>
      <c r="B60" s="19">
        <v>51231</v>
      </c>
      <c r="C60" s="19" t="s">
        <v>41</v>
      </c>
      <c r="D60" s="20"/>
      <c r="E60" s="20">
        <v>100</v>
      </c>
      <c r="F60" s="21">
        <f t="shared" si="0"/>
        <v>-710.00000000001091</v>
      </c>
      <c r="G60" s="22" t="s">
        <v>176</v>
      </c>
      <c r="H60" s="23"/>
      <c r="I60" s="19"/>
      <c r="J60" s="24"/>
      <c r="K60" s="25"/>
    </row>
    <row r="61" spans="1:11" x14ac:dyDescent="0.25">
      <c r="A61" s="18">
        <v>43927</v>
      </c>
      <c r="B61" s="19">
        <v>756</v>
      </c>
      <c r="C61" s="19" t="s">
        <v>193</v>
      </c>
      <c r="D61" s="20"/>
      <c r="E61" s="20">
        <v>50</v>
      </c>
      <c r="F61" s="21">
        <f t="shared" si="0"/>
        <v>-660.00000000001091</v>
      </c>
      <c r="G61" s="22" t="s">
        <v>176</v>
      </c>
      <c r="H61" s="23"/>
      <c r="I61" s="19"/>
      <c r="J61" s="24"/>
      <c r="K61" s="25"/>
    </row>
    <row r="62" spans="1:11" x14ac:dyDescent="0.25">
      <c r="A62" s="18">
        <v>43927</v>
      </c>
      <c r="B62" s="19">
        <v>61618</v>
      </c>
      <c r="C62" s="19" t="s">
        <v>41</v>
      </c>
      <c r="D62" s="20"/>
      <c r="E62" s="20">
        <v>50</v>
      </c>
      <c r="F62" s="21">
        <f t="shared" si="0"/>
        <v>-610.00000000001091</v>
      </c>
      <c r="G62" s="22" t="s">
        <v>176</v>
      </c>
      <c r="H62" s="23"/>
      <c r="I62" s="19"/>
      <c r="J62" s="24"/>
      <c r="K62" s="25"/>
    </row>
    <row r="63" spans="1:11" x14ac:dyDescent="0.25">
      <c r="A63" s="18">
        <v>43927</v>
      </c>
      <c r="B63" s="19">
        <v>1</v>
      </c>
      <c r="C63" s="19" t="s">
        <v>193</v>
      </c>
      <c r="D63" s="20"/>
      <c r="E63" s="20">
        <v>100</v>
      </c>
      <c r="F63" s="21">
        <f t="shared" si="0"/>
        <v>-510.00000000001091</v>
      </c>
      <c r="G63" s="22" t="s">
        <v>176</v>
      </c>
      <c r="H63" s="23"/>
      <c r="I63" s="19"/>
      <c r="J63" s="24"/>
      <c r="K63" s="25"/>
    </row>
    <row r="64" spans="1:11" x14ac:dyDescent="0.25">
      <c r="A64" s="18">
        <v>43927</v>
      </c>
      <c r="B64" s="19">
        <v>5</v>
      </c>
      <c r="C64" s="19" t="s">
        <v>193</v>
      </c>
      <c r="D64" s="20"/>
      <c r="E64" s="20">
        <v>50</v>
      </c>
      <c r="F64" s="21">
        <f t="shared" si="0"/>
        <v>-460.00000000001091</v>
      </c>
      <c r="G64" s="22" t="s">
        <v>176</v>
      </c>
      <c r="H64" s="23"/>
      <c r="I64" s="19"/>
      <c r="J64" s="24"/>
      <c r="K64" s="25"/>
    </row>
    <row r="65" spans="1:11" x14ac:dyDescent="0.25">
      <c r="A65" s="18">
        <v>43927</v>
      </c>
      <c r="B65" s="19">
        <v>1</v>
      </c>
      <c r="C65" s="19" t="s">
        <v>193</v>
      </c>
      <c r="D65" s="20"/>
      <c r="E65" s="20">
        <v>20</v>
      </c>
      <c r="F65" s="21">
        <f t="shared" si="0"/>
        <v>-440.00000000001091</v>
      </c>
      <c r="G65" s="22" t="s">
        <v>176</v>
      </c>
      <c r="H65" s="23"/>
      <c r="I65" s="19"/>
      <c r="J65" s="24"/>
      <c r="K65" s="25"/>
    </row>
    <row r="66" spans="1:11" x14ac:dyDescent="0.25">
      <c r="A66" s="18">
        <v>43927</v>
      </c>
      <c r="B66" s="19">
        <v>71056</v>
      </c>
      <c r="C66" s="19" t="s">
        <v>178</v>
      </c>
      <c r="D66" s="20"/>
      <c r="E66" s="20">
        <v>20</v>
      </c>
      <c r="F66" s="21">
        <f t="shared" si="0"/>
        <v>-420.00000000001091</v>
      </c>
      <c r="G66" s="22" t="s">
        <v>176</v>
      </c>
      <c r="H66" s="23"/>
      <c r="I66" s="19"/>
      <c r="J66" s="24"/>
      <c r="K66" s="25"/>
    </row>
    <row r="67" spans="1:11" x14ac:dyDescent="0.25">
      <c r="A67" s="18">
        <v>43927</v>
      </c>
      <c r="B67" s="19">
        <v>41757</v>
      </c>
      <c r="C67" s="19" t="s">
        <v>41</v>
      </c>
      <c r="D67" s="20"/>
      <c r="E67" s="20">
        <v>30</v>
      </c>
      <c r="F67" s="21">
        <f t="shared" si="0"/>
        <v>-390.00000000001091</v>
      </c>
      <c r="G67" s="22" t="s">
        <v>176</v>
      </c>
      <c r="H67" s="23"/>
      <c r="I67" s="19"/>
      <c r="J67" s="24"/>
      <c r="K67" s="25"/>
    </row>
    <row r="68" spans="1:11" x14ac:dyDescent="0.25">
      <c r="A68" s="18">
        <v>43927</v>
      </c>
      <c r="B68" s="19">
        <v>6</v>
      </c>
      <c r="C68" s="19" t="s">
        <v>193</v>
      </c>
      <c r="D68" s="20"/>
      <c r="E68" s="20">
        <v>100</v>
      </c>
      <c r="F68" s="21">
        <f t="shared" si="0"/>
        <v>-290.00000000001091</v>
      </c>
      <c r="G68" s="22" t="s">
        <v>176</v>
      </c>
      <c r="H68" s="23"/>
      <c r="I68" s="19"/>
      <c r="J68" s="24"/>
      <c r="K68" s="25"/>
    </row>
    <row r="69" spans="1:11" x14ac:dyDescent="0.25">
      <c r="A69" s="18">
        <v>43927</v>
      </c>
      <c r="B69" s="19">
        <v>51940</v>
      </c>
      <c r="C69" s="19" t="s">
        <v>41</v>
      </c>
      <c r="D69" s="20"/>
      <c r="E69" s="20">
        <v>100</v>
      </c>
      <c r="F69" s="21">
        <f t="shared" si="0"/>
        <v>-190.00000000001091</v>
      </c>
      <c r="G69" s="22" t="s">
        <v>176</v>
      </c>
      <c r="H69" s="23"/>
      <c r="I69" s="19"/>
      <c r="J69" s="24"/>
      <c r="K69" s="25"/>
    </row>
    <row r="70" spans="1:11" x14ac:dyDescent="0.25">
      <c r="A70" s="18">
        <v>43927</v>
      </c>
      <c r="B70" s="19">
        <v>748</v>
      </c>
      <c r="C70" s="19" t="s">
        <v>193</v>
      </c>
      <c r="D70" s="20"/>
      <c r="E70" s="20">
        <v>20</v>
      </c>
      <c r="F70" s="21">
        <f t="shared" si="0"/>
        <v>-170.00000000001091</v>
      </c>
      <c r="G70" s="22" t="s">
        <v>176</v>
      </c>
      <c r="H70" s="23"/>
      <c r="I70" s="19"/>
      <c r="J70" s="24"/>
      <c r="K70" s="25"/>
    </row>
    <row r="71" spans="1:11" x14ac:dyDescent="0.25">
      <c r="A71" s="18">
        <v>43927</v>
      </c>
      <c r="B71" s="19">
        <v>2</v>
      </c>
      <c r="C71" s="19" t="s">
        <v>193</v>
      </c>
      <c r="D71" s="20"/>
      <c r="E71" s="20">
        <v>50</v>
      </c>
      <c r="F71" s="21">
        <f t="shared" si="0"/>
        <v>-120.00000000001091</v>
      </c>
      <c r="G71" s="22" t="s">
        <v>176</v>
      </c>
      <c r="H71" s="23"/>
      <c r="I71" s="19"/>
      <c r="J71" s="24"/>
      <c r="K71" s="25"/>
    </row>
    <row r="72" spans="1:11" x14ac:dyDescent="0.25">
      <c r="A72" s="18">
        <v>43927</v>
      </c>
      <c r="B72" s="19">
        <v>341</v>
      </c>
      <c r="C72" s="19" t="s">
        <v>193</v>
      </c>
      <c r="D72" s="20"/>
      <c r="E72" s="20">
        <v>100</v>
      </c>
      <c r="F72" s="21">
        <f t="shared" si="0"/>
        <v>-20.000000000010914</v>
      </c>
      <c r="G72" s="22" t="s">
        <v>176</v>
      </c>
      <c r="H72" s="23"/>
      <c r="I72" s="19"/>
      <c r="J72" s="24"/>
      <c r="K72" s="25"/>
    </row>
    <row r="73" spans="1:11" x14ac:dyDescent="0.25">
      <c r="A73" s="18">
        <v>43927</v>
      </c>
      <c r="B73" s="19">
        <v>748</v>
      </c>
      <c r="C73" s="19" t="s">
        <v>193</v>
      </c>
      <c r="D73" s="20"/>
      <c r="E73" s="20">
        <v>200</v>
      </c>
      <c r="F73" s="21">
        <f t="shared" si="0"/>
        <v>179.99999999998909</v>
      </c>
      <c r="G73" s="22" t="s">
        <v>176</v>
      </c>
      <c r="H73" s="23"/>
      <c r="I73" s="19"/>
      <c r="J73" s="24"/>
      <c r="K73" s="25"/>
    </row>
    <row r="74" spans="1:11" x14ac:dyDescent="0.25">
      <c r="A74" s="18">
        <v>43927</v>
      </c>
      <c r="B74" s="19">
        <v>100305</v>
      </c>
      <c r="C74" s="19" t="s">
        <v>194</v>
      </c>
      <c r="D74" s="20"/>
      <c r="E74" s="20">
        <v>100</v>
      </c>
      <c r="F74" s="21">
        <f t="shared" ref="F74:F137" si="1">F73-D74+E74</f>
        <v>279.99999999998909</v>
      </c>
      <c r="G74" s="22" t="s">
        <v>176</v>
      </c>
      <c r="H74" s="23"/>
      <c r="I74" s="19"/>
      <c r="J74" s="24"/>
      <c r="K74" s="25"/>
    </row>
    <row r="75" spans="1:11" x14ac:dyDescent="0.25">
      <c r="A75" s="18">
        <v>43927</v>
      </c>
      <c r="B75" s="19">
        <v>1</v>
      </c>
      <c r="C75" s="19" t="s">
        <v>193</v>
      </c>
      <c r="D75" s="20"/>
      <c r="E75" s="20">
        <v>50</v>
      </c>
      <c r="F75" s="21">
        <f t="shared" si="1"/>
        <v>329.99999999998909</v>
      </c>
      <c r="G75" s="22" t="s">
        <v>176</v>
      </c>
      <c r="H75" s="23"/>
      <c r="I75" s="19"/>
      <c r="J75" s="24"/>
      <c r="K75" s="25"/>
    </row>
    <row r="76" spans="1:11" x14ac:dyDescent="0.25">
      <c r="A76" s="18">
        <v>43927</v>
      </c>
      <c r="B76" s="19">
        <v>33</v>
      </c>
      <c r="C76" s="19" t="s">
        <v>193</v>
      </c>
      <c r="D76" s="20"/>
      <c r="E76" s="20">
        <v>150</v>
      </c>
      <c r="F76" s="21">
        <f t="shared" si="1"/>
        <v>479.99999999998909</v>
      </c>
      <c r="G76" s="22" t="s">
        <v>176</v>
      </c>
      <c r="H76" s="23"/>
      <c r="I76" s="19"/>
      <c r="J76" s="24"/>
      <c r="K76" s="25"/>
    </row>
    <row r="77" spans="1:11" x14ac:dyDescent="0.25">
      <c r="A77" s="18">
        <v>43927</v>
      </c>
      <c r="B77" s="19">
        <v>55845</v>
      </c>
      <c r="C77" s="19" t="s">
        <v>16</v>
      </c>
      <c r="D77" s="20">
        <v>480</v>
      </c>
      <c r="E77" s="20"/>
      <c r="F77" s="21">
        <f t="shared" si="1"/>
        <v>-1.0913936421275139E-11</v>
      </c>
      <c r="G77" s="22" t="s">
        <v>17</v>
      </c>
      <c r="H77" s="23" t="s">
        <v>18</v>
      </c>
      <c r="I77" s="19">
        <v>1530</v>
      </c>
      <c r="J77" s="24">
        <v>1</v>
      </c>
      <c r="K77" s="25">
        <v>43899</v>
      </c>
    </row>
    <row r="78" spans="1:11" x14ac:dyDescent="0.25">
      <c r="A78" s="18">
        <v>43928</v>
      </c>
      <c r="B78" s="19">
        <v>650229</v>
      </c>
      <c r="C78" s="19" t="s">
        <v>16</v>
      </c>
      <c r="D78" s="20">
        <v>306</v>
      </c>
      <c r="E78" s="20"/>
      <c r="F78" s="21">
        <f t="shared" si="1"/>
        <v>-306.00000000001091</v>
      </c>
      <c r="G78" s="22" t="s">
        <v>31</v>
      </c>
      <c r="H78" s="23" t="s">
        <v>196</v>
      </c>
      <c r="I78" s="19">
        <v>220439</v>
      </c>
      <c r="J78" s="24">
        <v>1</v>
      </c>
      <c r="K78" s="25">
        <v>43900</v>
      </c>
    </row>
    <row r="79" spans="1:11" x14ac:dyDescent="0.25">
      <c r="A79" s="18">
        <v>43928</v>
      </c>
      <c r="B79" s="19">
        <v>649671</v>
      </c>
      <c r="C79" s="19" t="s">
        <v>16</v>
      </c>
      <c r="D79" s="20">
        <v>562.38</v>
      </c>
      <c r="E79" s="20"/>
      <c r="F79" s="21">
        <f t="shared" si="1"/>
        <v>-868.38000000001091</v>
      </c>
      <c r="G79" s="22" t="s">
        <v>31</v>
      </c>
      <c r="H79" s="23" t="s">
        <v>197</v>
      </c>
      <c r="I79" s="19">
        <v>73656</v>
      </c>
      <c r="J79" s="24">
        <v>1</v>
      </c>
      <c r="K79" s="25">
        <v>43900</v>
      </c>
    </row>
    <row r="80" spans="1:11" x14ac:dyDescent="0.25">
      <c r="A80" s="18">
        <v>43928</v>
      </c>
      <c r="B80" s="19">
        <v>33</v>
      </c>
      <c r="C80" s="19" t="s">
        <v>193</v>
      </c>
      <c r="D80" s="20"/>
      <c r="E80" s="20">
        <v>100</v>
      </c>
      <c r="F80" s="21">
        <f t="shared" si="1"/>
        <v>-768.38000000001091</v>
      </c>
      <c r="G80" s="22" t="s">
        <v>176</v>
      </c>
      <c r="H80" s="23"/>
      <c r="I80" s="19"/>
      <c r="J80" s="24"/>
      <c r="K80" s="25"/>
    </row>
    <row r="81" spans="1:11" x14ac:dyDescent="0.25">
      <c r="A81" s="18">
        <v>43928</v>
      </c>
      <c r="B81" s="19">
        <v>237</v>
      </c>
      <c r="C81" s="19" t="s">
        <v>193</v>
      </c>
      <c r="D81" s="20"/>
      <c r="E81" s="20">
        <v>100</v>
      </c>
      <c r="F81" s="21">
        <f t="shared" si="1"/>
        <v>-668.38000000001091</v>
      </c>
      <c r="G81" s="22" t="s">
        <v>176</v>
      </c>
      <c r="H81" s="23"/>
      <c r="I81" s="19"/>
      <c r="J81" s="24"/>
      <c r="K81" s="25"/>
    </row>
    <row r="82" spans="1:11" x14ac:dyDescent="0.25">
      <c r="A82" s="18">
        <v>43928</v>
      </c>
      <c r="B82" s="19">
        <v>260</v>
      </c>
      <c r="C82" s="19" t="s">
        <v>193</v>
      </c>
      <c r="D82" s="20"/>
      <c r="E82" s="20">
        <v>50</v>
      </c>
      <c r="F82" s="21">
        <f t="shared" si="1"/>
        <v>-618.38000000001091</v>
      </c>
      <c r="G82" s="22" t="s">
        <v>176</v>
      </c>
      <c r="H82" s="23"/>
      <c r="I82" s="19"/>
      <c r="J82" s="24"/>
      <c r="K82" s="25"/>
    </row>
    <row r="83" spans="1:11" x14ac:dyDescent="0.25">
      <c r="A83" s="18">
        <v>43928</v>
      </c>
      <c r="B83" s="19">
        <v>84</v>
      </c>
      <c r="C83" s="19" t="s">
        <v>193</v>
      </c>
      <c r="D83" s="20"/>
      <c r="E83" s="20">
        <v>50</v>
      </c>
      <c r="F83" s="21">
        <f t="shared" si="1"/>
        <v>-568.38000000001091</v>
      </c>
      <c r="G83" s="22" t="s">
        <v>176</v>
      </c>
      <c r="H83" s="23"/>
      <c r="I83" s="19"/>
      <c r="J83" s="24"/>
      <c r="K83" s="25"/>
    </row>
    <row r="84" spans="1:11" x14ac:dyDescent="0.25">
      <c r="A84" s="18">
        <v>43928</v>
      </c>
      <c r="B84" s="19">
        <v>71612</v>
      </c>
      <c r="C84" s="19" t="s">
        <v>112</v>
      </c>
      <c r="D84" s="20">
        <v>2562.75</v>
      </c>
      <c r="E84" s="20"/>
      <c r="F84" s="21">
        <f t="shared" si="1"/>
        <v>-3131.130000000011</v>
      </c>
      <c r="G84" s="22" t="s">
        <v>198</v>
      </c>
      <c r="H84" s="23"/>
      <c r="I84" s="19"/>
      <c r="J84" s="24"/>
      <c r="K84" s="25"/>
    </row>
    <row r="85" spans="1:11" x14ac:dyDescent="0.25">
      <c r="A85" s="18">
        <v>43928</v>
      </c>
      <c r="B85" s="19">
        <v>1</v>
      </c>
      <c r="C85" s="19" t="s">
        <v>193</v>
      </c>
      <c r="D85" s="20"/>
      <c r="E85" s="20">
        <v>500</v>
      </c>
      <c r="F85" s="21">
        <f t="shared" si="1"/>
        <v>-2631.130000000011</v>
      </c>
      <c r="G85" s="22" t="s">
        <v>176</v>
      </c>
      <c r="H85" s="23"/>
      <c r="I85" s="19"/>
      <c r="J85" s="24"/>
      <c r="K85" s="25"/>
    </row>
    <row r="86" spans="1:11" x14ac:dyDescent="0.25">
      <c r="A86" s="18">
        <v>43928</v>
      </c>
      <c r="B86" s="19">
        <v>727220</v>
      </c>
      <c r="C86" s="19" t="s">
        <v>29</v>
      </c>
      <c r="D86" s="20"/>
      <c r="E86" s="20">
        <v>6492.82</v>
      </c>
      <c r="F86" s="21">
        <f t="shared" si="1"/>
        <v>3861.6899999999887</v>
      </c>
      <c r="G86" s="22" t="s">
        <v>195</v>
      </c>
      <c r="H86" s="23"/>
      <c r="I86" s="19"/>
      <c r="J86" s="24"/>
      <c r="K86" s="25"/>
    </row>
    <row r="87" spans="1:11" x14ac:dyDescent="0.25">
      <c r="A87" s="18">
        <v>43928</v>
      </c>
      <c r="B87" s="19">
        <v>579393</v>
      </c>
      <c r="C87" s="19" t="s">
        <v>178</v>
      </c>
      <c r="D87" s="20"/>
      <c r="E87" s="20">
        <v>50</v>
      </c>
      <c r="F87" s="21">
        <f t="shared" si="1"/>
        <v>3911.6899999999887</v>
      </c>
      <c r="G87" s="22" t="s">
        <v>176</v>
      </c>
      <c r="H87" s="23"/>
      <c r="I87" s="19"/>
      <c r="J87" s="24"/>
      <c r="K87" s="25"/>
    </row>
    <row r="88" spans="1:11" x14ac:dyDescent="0.25">
      <c r="A88" s="18">
        <v>43928</v>
      </c>
      <c r="B88" s="19">
        <v>71641</v>
      </c>
      <c r="C88" s="19" t="s">
        <v>41</v>
      </c>
      <c r="D88" s="20"/>
      <c r="E88" s="20">
        <v>200</v>
      </c>
      <c r="F88" s="21">
        <f t="shared" si="1"/>
        <v>4111.6899999999887</v>
      </c>
      <c r="G88" s="22" t="s">
        <v>176</v>
      </c>
      <c r="H88" s="23"/>
      <c r="I88" s="19"/>
      <c r="J88" s="24"/>
      <c r="K88" s="25"/>
    </row>
    <row r="89" spans="1:11" x14ac:dyDescent="0.25">
      <c r="A89" s="18">
        <v>43928</v>
      </c>
      <c r="B89" s="19">
        <v>445145</v>
      </c>
      <c r="C89" s="19" t="s">
        <v>178</v>
      </c>
      <c r="D89" s="20"/>
      <c r="E89" s="20">
        <v>150</v>
      </c>
      <c r="F89" s="21">
        <f t="shared" si="1"/>
        <v>4261.6899999999887</v>
      </c>
      <c r="G89" s="22" t="s">
        <v>176</v>
      </c>
      <c r="H89" s="23"/>
      <c r="I89" s="19"/>
      <c r="J89" s="24"/>
      <c r="K89" s="25"/>
    </row>
    <row r="90" spans="1:11" x14ac:dyDescent="0.25">
      <c r="A90" s="18">
        <v>43928</v>
      </c>
      <c r="B90" s="19">
        <v>71611</v>
      </c>
      <c r="C90" s="19" t="s">
        <v>112</v>
      </c>
      <c r="D90" s="20">
        <v>4261.6900000000005</v>
      </c>
      <c r="E90" s="20"/>
      <c r="F90" s="21">
        <f t="shared" si="1"/>
        <v>-1.1823431123048067E-11</v>
      </c>
      <c r="G90" s="22" t="s">
        <v>198</v>
      </c>
      <c r="H90" s="23"/>
      <c r="I90" s="19"/>
      <c r="J90" s="24"/>
      <c r="K90" s="25"/>
    </row>
    <row r="91" spans="1:11" x14ac:dyDescent="0.25">
      <c r="A91" s="18">
        <v>43929</v>
      </c>
      <c r="B91" s="19">
        <v>0</v>
      </c>
      <c r="C91" s="19" t="s">
        <v>57</v>
      </c>
      <c r="D91" s="20">
        <v>5114.8100000000004</v>
      </c>
      <c r="E91" s="20"/>
      <c r="F91" s="21">
        <f t="shared" si="1"/>
        <v>-5114.8100000000122</v>
      </c>
      <c r="G91" s="22" t="s">
        <v>31</v>
      </c>
      <c r="H91" s="23" t="s">
        <v>18</v>
      </c>
      <c r="I91" s="19">
        <v>2273</v>
      </c>
      <c r="J91" s="24">
        <v>1</v>
      </c>
      <c r="K91" s="25">
        <v>43901</v>
      </c>
    </row>
    <row r="92" spans="1:11" x14ac:dyDescent="0.25">
      <c r="A92" s="18"/>
      <c r="B92" s="19"/>
      <c r="C92" s="19"/>
      <c r="D92" s="20"/>
      <c r="E92" s="20"/>
      <c r="F92" s="21">
        <f t="shared" si="1"/>
        <v>-5114.8100000000122</v>
      </c>
      <c r="G92" s="22" t="s">
        <v>31</v>
      </c>
      <c r="H92" s="23" t="s">
        <v>182</v>
      </c>
      <c r="I92" s="19">
        <v>698873</v>
      </c>
      <c r="J92" s="24">
        <v>1</v>
      </c>
      <c r="K92" s="25">
        <v>43899</v>
      </c>
    </row>
    <row r="93" spans="1:11" x14ac:dyDescent="0.25">
      <c r="A93" s="18"/>
      <c r="B93" s="19"/>
      <c r="C93" s="19"/>
      <c r="D93" s="20"/>
      <c r="E93" s="20"/>
      <c r="F93" s="21">
        <f t="shared" si="1"/>
        <v>-5114.8100000000122</v>
      </c>
      <c r="G93" s="22" t="s">
        <v>31</v>
      </c>
      <c r="H93" s="23" t="s">
        <v>199</v>
      </c>
      <c r="I93" s="19">
        <v>6578</v>
      </c>
      <c r="J93" s="24">
        <v>1</v>
      </c>
      <c r="K93" s="25">
        <v>43899</v>
      </c>
    </row>
    <row r="94" spans="1:11" x14ac:dyDescent="0.25">
      <c r="A94" s="18">
        <v>43929</v>
      </c>
      <c r="B94" s="19">
        <v>341</v>
      </c>
      <c r="C94" s="19" t="s">
        <v>193</v>
      </c>
      <c r="D94" s="20"/>
      <c r="E94" s="20">
        <v>20</v>
      </c>
      <c r="F94" s="21">
        <f t="shared" si="1"/>
        <v>-5094.8100000000122</v>
      </c>
      <c r="G94" s="22" t="s">
        <v>176</v>
      </c>
      <c r="H94" s="23"/>
      <c r="I94" s="19"/>
      <c r="J94" s="24"/>
      <c r="K94" s="25"/>
    </row>
    <row r="95" spans="1:11" x14ac:dyDescent="0.25">
      <c r="A95" s="18">
        <v>43929</v>
      </c>
      <c r="B95" s="19">
        <v>1</v>
      </c>
      <c r="C95" s="19" t="s">
        <v>193</v>
      </c>
      <c r="D95" s="20"/>
      <c r="E95" s="20">
        <v>50</v>
      </c>
      <c r="F95" s="21">
        <f t="shared" si="1"/>
        <v>-5044.8100000000122</v>
      </c>
      <c r="G95" s="22" t="s">
        <v>176</v>
      </c>
      <c r="H95" s="23"/>
      <c r="I95" s="19"/>
      <c r="J95" s="24"/>
      <c r="K95" s="25"/>
    </row>
    <row r="96" spans="1:11" x14ac:dyDescent="0.25">
      <c r="A96" s="18">
        <v>43929</v>
      </c>
      <c r="B96" s="19">
        <v>727220</v>
      </c>
      <c r="C96" s="19" t="s">
        <v>29</v>
      </c>
      <c r="D96" s="20"/>
      <c r="E96" s="20">
        <v>5044.8100000000004</v>
      </c>
      <c r="F96" s="21">
        <f t="shared" si="1"/>
        <v>-1.1823431123048067E-11</v>
      </c>
      <c r="G96" s="22" t="s">
        <v>195</v>
      </c>
      <c r="H96" s="23"/>
      <c r="I96" s="19"/>
      <c r="J96" s="24"/>
      <c r="K96" s="25"/>
    </row>
    <row r="97" spans="1:11" x14ac:dyDescent="0.25">
      <c r="A97" s="18">
        <v>43930</v>
      </c>
      <c r="B97" s="19">
        <v>428606</v>
      </c>
      <c r="C97" s="19" t="s">
        <v>16</v>
      </c>
      <c r="D97" s="20">
        <v>435</v>
      </c>
      <c r="E97" s="20"/>
      <c r="F97" s="21">
        <f t="shared" si="1"/>
        <v>-435.00000000001182</v>
      </c>
      <c r="G97" s="22" t="s">
        <v>17</v>
      </c>
      <c r="H97" s="23" t="s">
        <v>18</v>
      </c>
      <c r="I97" s="19">
        <v>1542</v>
      </c>
      <c r="J97" s="24">
        <v>1</v>
      </c>
      <c r="K97" s="25">
        <v>43902</v>
      </c>
    </row>
    <row r="98" spans="1:11" x14ac:dyDescent="0.25">
      <c r="A98" s="18">
        <v>43930</v>
      </c>
      <c r="B98" s="19">
        <v>428151</v>
      </c>
      <c r="C98" s="19" t="s">
        <v>16</v>
      </c>
      <c r="D98" s="20">
        <v>400</v>
      </c>
      <c r="E98" s="20"/>
      <c r="F98" s="21">
        <f t="shared" si="1"/>
        <v>-835.00000000001182</v>
      </c>
      <c r="G98" s="22" t="s">
        <v>17</v>
      </c>
      <c r="H98" s="23" t="s">
        <v>18</v>
      </c>
      <c r="I98" s="19">
        <v>253179</v>
      </c>
      <c r="J98" s="24">
        <v>1</v>
      </c>
      <c r="K98" s="25">
        <v>43902</v>
      </c>
    </row>
    <row r="99" spans="1:11" x14ac:dyDescent="0.25">
      <c r="A99" s="18">
        <v>43930</v>
      </c>
      <c r="B99" s="19">
        <v>427722</v>
      </c>
      <c r="C99" s="19" t="s">
        <v>16</v>
      </c>
      <c r="D99" s="20">
        <v>320</v>
      </c>
      <c r="E99" s="20"/>
      <c r="F99" s="21">
        <f t="shared" si="1"/>
        <v>-1155.0000000000118</v>
      </c>
      <c r="G99" s="22" t="s">
        <v>17</v>
      </c>
      <c r="H99" s="23" t="s">
        <v>18</v>
      </c>
      <c r="I99" s="19">
        <v>253180</v>
      </c>
      <c r="J99" s="24">
        <v>1</v>
      </c>
      <c r="K99" s="25">
        <v>43902</v>
      </c>
    </row>
    <row r="100" spans="1:11" x14ac:dyDescent="0.25">
      <c r="A100" s="18">
        <v>43930</v>
      </c>
      <c r="B100" s="19">
        <v>424605</v>
      </c>
      <c r="C100" s="19" t="s">
        <v>16</v>
      </c>
      <c r="D100" s="20">
        <v>600.6</v>
      </c>
      <c r="E100" s="20"/>
      <c r="F100" s="21">
        <f t="shared" si="1"/>
        <v>-1755.6000000000117</v>
      </c>
      <c r="G100" s="22" t="s">
        <v>19</v>
      </c>
      <c r="H100" s="23" t="s">
        <v>182</v>
      </c>
      <c r="I100" s="19">
        <v>699214</v>
      </c>
      <c r="J100" s="24">
        <v>1</v>
      </c>
      <c r="K100" s="25">
        <v>43900</v>
      </c>
    </row>
    <row r="101" spans="1:11" x14ac:dyDescent="0.25">
      <c r="A101" s="18">
        <v>43930</v>
      </c>
      <c r="B101" s="19">
        <v>429555</v>
      </c>
      <c r="C101" s="19" t="s">
        <v>16</v>
      </c>
      <c r="D101" s="20">
        <v>342.3</v>
      </c>
      <c r="E101" s="20"/>
      <c r="F101" s="21">
        <f t="shared" si="1"/>
        <v>-2097.9000000000119</v>
      </c>
      <c r="G101" s="22" t="s">
        <v>19</v>
      </c>
      <c r="H101" s="23" t="s">
        <v>200</v>
      </c>
      <c r="I101" s="19">
        <v>45034</v>
      </c>
      <c r="J101" s="24">
        <v>1</v>
      </c>
      <c r="K101" s="25">
        <v>43899</v>
      </c>
    </row>
    <row r="102" spans="1:11" x14ac:dyDescent="0.25">
      <c r="A102" s="18">
        <v>43930</v>
      </c>
      <c r="B102" s="19">
        <v>426943</v>
      </c>
      <c r="C102" s="19" t="s">
        <v>16</v>
      </c>
      <c r="D102" s="20">
        <v>826.2</v>
      </c>
      <c r="E102" s="20"/>
      <c r="F102" s="21">
        <f t="shared" si="1"/>
        <v>-2924.1000000000122</v>
      </c>
      <c r="G102" s="22" t="s">
        <v>31</v>
      </c>
      <c r="H102" s="23" t="s">
        <v>174</v>
      </c>
      <c r="I102" s="19">
        <v>169698</v>
      </c>
      <c r="J102" s="24">
        <v>1</v>
      </c>
      <c r="K102" s="25">
        <v>43900</v>
      </c>
    </row>
    <row r="103" spans="1:11" x14ac:dyDescent="0.25">
      <c r="A103" s="18">
        <v>43930</v>
      </c>
      <c r="B103" s="19">
        <v>341</v>
      </c>
      <c r="C103" s="19" t="s">
        <v>193</v>
      </c>
      <c r="D103" s="20"/>
      <c r="E103" s="20">
        <v>250</v>
      </c>
      <c r="F103" s="21">
        <f t="shared" si="1"/>
        <v>-2674.1000000000122</v>
      </c>
      <c r="G103" s="22" t="s">
        <v>176</v>
      </c>
      <c r="H103" s="23"/>
      <c r="I103" s="19"/>
      <c r="J103" s="24"/>
      <c r="K103" s="25"/>
    </row>
    <row r="104" spans="1:11" x14ac:dyDescent="0.25">
      <c r="A104" s="18">
        <v>43930</v>
      </c>
      <c r="B104" s="19">
        <v>425089</v>
      </c>
      <c r="C104" s="19" t="s">
        <v>16</v>
      </c>
      <c r="D104" s="20">
        <v>718.98</v>
      </c>
      <c r="E104" s="20"/>
      <c r="F104" s="21">
        <f t="shared" si="1"/>
        <v>-3393.0800000000122</v>
      </c>
      <c r="G104" s="22" t="s">
        <v>31</v>
      </c>
      <c r="H104" s="23" t="s">
        <v>34</v>
      </c>
      <c r="I104" s="19">
        <v>55954</v>
      </c>
      <c r="J104" s="24">
        <v>2</v>
      </c>
      <c r="K104" s="25">
        <v>43895</v>
      </c>
    </row>
    <row r="105" spans="1:11" x14ac:dyDescent="0.25">
      <c r="A105" s="18">
        <v>43930</v>
      </c>
      <c r="B105" s="19">
        <v>429029</v>
      </c>
      <c r="C105" s="19" t="s">
        <v>16</v>
      </c>
      <c r="D105" s="20">
        <v>1005.32</v>
      </c>
      <c r="E105" s="20"/>
      <c r="F105" s="21">
        <f t="shared" si="1"/>
        <v>-4398.4000000000124</v>
      </c>
      <c r="G105" s="22" t="s">
        <v>31</v>
      </c>
      <c r="H105" s="23" t="s">
        <v>201</v>
      </c>
      <c r="I105" s="19">
        <v>133841</v>
      </c>
      <c r="J105" s="24">
        <v>1</v>
      </c>
      <c r="K105" s="25">
        <v>43895</v>
      </c>
    </row>
    <row r="106" spans="1:11" x14ac:dyDescent="0.25">
      <c r="A106" s="18">
        <v>43930</v>
      </c>
      <c r="B106" s="19">
        <v>185645</v>
      </c>
      <c r="C106" s="19" t="s">
        <v>115</v>
      </c>
      <c r="D106" s="20">
        <v>507.6</v>
      </c>
      <c r="E106" s="20"/>
      <c r="F106" s="21">
        <f t="shared" si="1"/>
        <v>-4906.0000000000127</v>
      </c>
      <c r="G106" s="22" t="s">
        <v>19</v>
      </c>
      <c r="H106" s="23" t="s">
        <v>202</v>
      </c>
      <c r="I106" s="19">
        <v>2</v>
      </c>
      <c r="J106" s="24">
        <v>1</v>
      </c>
      <c r="K106" s="25">
        <v>43927</v>
      </c>
    </row>
    <row r="107" spans="1:11" x14ac:dyDescent="0.25">
      <c r="A107" s="18">
        <v>43930</v>
      </c>
      <c r="B107" s="19">
        <v>727220</v>
      </c>
      <c r="C107" s="19" t="s">
        <v>29</v>
      </c>
      <c r="D107" s="20"/>
      <c r="E107" s="20">
        <v>6348.3</v>
      </c>
      <c r="F107" s="21">
        <f t="shared" si="1"/>
        <v>1442.2999999999874</v>
      </c>
      <c r="G107" s="22" t="s">
        <v>195</v>
      </c>
      <c r="H107" s="23"/>
      <c r="I107" s="19"/>
      <c r="J107" s="24"/>
      <c r="K107" s="25"/>
    </row>
    <row r="108" spans="1:11" x14ac:dyDescent="0.25">
      <c r="A108" s="18">
        <v>43930</v>
      </c>
      <c r="B108" s="19">
        <v>260</v>
      </c>
      <c r="C108" s="19" t="s">
        <v>193</v>
      </c>
      <c r="D108" s="20"/>
      <c r="E108" s="20">
        <v>50</v>
      </c>
      <c r="F108" s="21">
        <f t="shared" si="1"/>
        <v>1492.2999999999874</v>
      </c>
      <c r="G108" s="22" t="s">
        <v>176</v>
      </c>
      <c r="H108" s="23"/>
      <c r="I108" s="19"/>
      <c r="J108" s="24"/>
      <c r="K108" s="25"/>
    </row>
    <row r="109" spans="1:11" x14ac:dyDescent="0.25">
      <c r="A109" s="18">
        <v>43930</v>
      </c>
      <c r="B109" s="19">
        <v>426214</v>
      </c>
      <c r="C109" s="19" t="s">
        <v>16</v>
      </c>
      <c r="D109" s="20">
        <v>1492.3</v>
      </c>
      <c r="E109" s="20"/>
      <c r="F109" s="21">
        <f t="shared" si="1"/>
        <v>-1.2505552149377763E-11</v>
      </c>
      <c r="G109" s="22" t="s">
        <v>19</v>
      </c>
      <c r="H109" s="23" t="s">
        <v>203</v>
      </c>
      <c r="I109" s="19">
        <v>421382</v>
      </c>
      <c r="J109" s="24">
        <v>1</v>
      </c>
      <c r="K109" s="25">
        <v>43895</v>
      </c>
    </row>
    <row r="110" spans="1:11" x14ac:dyDescent="0.25">
      <c r="A110" s="18">
        <v>43934</v>
      </c>
      <c r="B110" s="19">
        <v>190064</v>
      </c>
      <c r="C110" s="19" t="s">
        <v>115</v>
      </c>
      <c r="D110" s="20">
        <v>29.900000000000002</v>
      </c>
      <c r="E110" s="20"/>
      <c r="F110" s="21">
        <f t="shared" si="1"/>
        <v>-29.900000000012508</v>
      </c>
      <c r="G110" s="22" t="s">
        <v>31</v>
      </c>
      <c r="H110" s="23" t="s">
        <v>204</v>
      </c>
      <c r="I110" s="19">
        <v>358</v>
      </c>
      <c r="J110" s="24">
        <v>1</v>
      </c>
      <c r="K110" s="25">
        <v>43913</v>
      </c>
    </row>
    <row r="111" spans="1:11" x14ac:dyDescent="0.25">
      <c r="A111" s="18">
        <v>43934</v>
      </c>
      <c r="B111" s="19">
        <v>70209</v>
      </c>
      <c r="C111" s="19" t="s">
        <v>178</v>
      </c>
      <c r="D111" s="20"/>
      <c r="E111" s="20">
        <v>50</v>
      </c>
      <c r="F111" s="21">
        <f t="shared" si="1"/>
        <v>20.099999999987492</v>
      </c>
      <c r="G111" s="22" t="s">
        <v>176</v>
      </c>
      <c r="H111" s="23"/>
      <c r="I111" s="19"/>
      <c r="J111" s="24"/>
      <c r="K111" s="25"/>
    </row>
    <row r="112" spans="1:11" x14ac:dyDescent="0.25">
      <c r="A112" s="18">
        <v>43934</v>
      </c>
      <c r="B112" s="19">
        <v>267995</v>
      </c>
      <c r="C112" s="19" t="s">
        <v>16</v>
      </c>
      <c r="D112" s="20">
        <v>640</v>
      </c>
      <c r="E112" s="20"/>
      <c r="F112" s="21">
        <f t="shared" si="1"/>
        <v>-619.90000000001248</v>
      </c>
      <c r="G112" s="22" t="s">
        <v>17</v>
      </c>
      <c r="H112" s="23" t="s">
        <v>18</v>
      </c>
      <c r="I112" s="19">
        <v>1555</v>
      </c>
      <c r="J112" s="24">
        <v>1</v>
      </c>
      <c r="K112" s="25">
        <v>43906</v>
      </c>
    </row>
    <row r="113" spans="1:11" x14ac:dyDescent="0.25">
      <c r="A113" s="18">
        <v>43934</v>
      </c>
      <c r="B113" s="19">
        <v>272499</v>
      </c>
      <c r="C113" s="19" t="s">
        <v>16</v>
      </c>
      <c r="D113" s="20">
        <v>260.60000000000002</v>
      </c>
      <c r="E113" s="20"/>
      <c r="F113" s="21">
        <f t="shared" si="1"/>
        <v>-880.50000000001251</v>
      </c>
      <c r="G113" s="22" t="s">
        <v>31</v>
      </c>
      <c r="H113" s="23" t="s">
        <v>181</v>
      </c>
      <c r="I113" s="19">
        <v>603110</v>
      </c>
      <c r="J113" s="24">
        <v>1</v>
      </c>
      <c r="K113" s="25">
        <v>43906</v>
      </c>
    </row>
    <row r="114" spans="1:11" x14ac:dyDescent="0.25">
      <c r="A114" s="18">
        <v>43934</v>
      </c>
      <c r="B114" s="19">
        <v>271037</v>
      </c>
      <c r="C114" s="19" t="s">
        <v>16</v>
      </c>
      <c r="D114" s="20">
        <v>2152.5</v>
      </c>
      <c r="E114" s="20"/>
      <c r="F114" s="21">
        <f t="shared" si="1"/>
        <v>-3033.0000000000127</v>
      </c>
      <c r="G114" s="22" t="s">
        <v>31</v>
      </c>
      <c r="H114" s="23" t="s">
        <v>181</v>
      </c>
      <c r="I114" s="19">
        <v>321270</v>
      </c>
      <c r="J114" s="24">
        <v>2</v>
      </c>
      <c r="K114" s="25">
        <v>43871</v>
      </c>
    </row>
    <row r="115" spans="1:11" x14ac:dyDescent="0.25">
      <c r="A115" s="18"/>
      <c r="B115" s="19"/>
      <c r="C115" s="19"/>
      <c r="D115" s="20"/>
      <c r="E115" s="20"/>
      <c r="F115" s="21">
        <f t="shared" si="1"/>
        <v>-3033.0000000000127</v>
      </c>
      <c r="G115" s="22" t="s">
        <v>31</v>
      </c>
      <c r="H115" s="23" t="s">
        <v>181</v>
      </c>
      <c r="I115" s="19">
        <v>321269</v>
      </c>
      <c r="J115" s="24">
        <v>2</v>
      </c>
      <c r="K115" s="25">
        <v>43871</v>
      </c>
    </row>
    <row r="116" spans="1:11" x14ac:dyDescent="0.25">
      <c r="A116" s="18">
        <v>43934</v>
      </c>
      <c r="B116" s="19">
        <v>374770</v>
      </c>
      <c r="C116" s="19" t="s">
        <v>16</v>
      </c>
      <c r="D116" s="20">
        <v>956.2</v>
      </c>
      <c r="E116" s="20"/>
      <c r="F116" s="21">
        <f t="shared" si="1"/>
        <v>-3989.2000000000126</v>
      </c>
      <c r="G116" s="22" t="s">
        <v>19</v>
      </c>
      <c r="H116" s="23" t="s">
        <v>182</v>
      </c>
      <c r="I116" s="19">
        <v>700511</v>
      </c>
      <c r="J116" s="24">
        <v>1</v>
      </c>
      <c r="K116" s="25">
        <v>43903</v>
      </c>
    </row>
    <row r="117" spans="1:11" x14ac:dyDescent="0.25">
      <c r="A117" s="18">
        <v>43934</v>
      </c>
      <c r="B117" s="19">
        <v>372717</v>
      </c>
      <c r="C117" s="19" t="s">
        <v>16</v>
      </c>
      <c r="D117" s="20">
        <v>349.07</v>
      </c>
      <c r="E117" s="20"/>
      <c r="F117" s="21">
        <f t="shared" si="1"/>
        <v>-4338.2700000000123</v>
      </c>
      <c r="G117" s="22" t="s">
        <v>19</v>
      </c>
      <c r="H117" s="23" t="s">
        <v>182</v>
      </c>
      <c r="I117" s="19">
        <v>699814</v>
      </c>
      <c r="J117" s="24">
        <v>1</v>
      </c>
      <c r="K117" s="25">
        <v>43901</v>
      </c>
    </row>
    <row r="118" spans="1:11" x14ac:dyDescent="0.25">
      <c r="A118" s="18">
        <v>43934</v>
      </c>
      <c r="B118" s="19">
        <v>277411</v>
      </c>
      <c r="C118" s="19" t="s">
        <v>16</v>
      </c>
      <c r="D118" s="20">
        <v>286.60000000000002</v>
      </c>
      <c r="E118" s="20"/>
      <c r="F118" s="21">
        <f t="shared" si="1"/>
        <v>-4624.8700000000126</v>
      </c>
      <c r="G118" s="22" t="s">
        <v>19</v>
      </c>
      <c r="H118" s="23" t="s">
        <v>182</v>
      </c>
      <c r="I118" s="19">
        <v>700489</v>
      </c>
      <c r="J118" s="24">
        <v>1</v>
      </c>
      <c r="K118" s="25">
        <v>43903</v>
      </c>
    </row>
    <row r="119" spans="1:11" x14ac:dyDescent="0.25">
      <c r="A119" s="18">
        <v>43934</v>
      </c>
      <c r="B119" s="19">
        <v>269564</v>
      </c>
      <c r="C119" s="19" t="s">
        <v>16</v>
      </c>
      <c r="D119" s="20">
        <v>68</v>
      </c>
      <c r="E119" s="20"/>
      <c r="F119" s="21">
        <f t="shared" si="1"/>
        <v>-4692.8700000000126</v>
      </c>
      <c r="G119" s="22" t="s">
        <v>31</v>
      </c>
      <c r="H119" s="23" t="s">
        <v>185</v>
      </c>
      <c r="I119" s="19">
        <v>2562721</v>
      </c>
      <c r="J119" s="24">
        <v>1</v>
      </c>
      <c r="K119" s="25">
        <v>43903</v>
      </c>
    </row>
    <row r="120" spans="1:11" x14ac:dyDescent="0.25">
      <c r="A120" s="18">
        <v>43934</v>
      </c>
      <c r="B120" s="19">
        <v>275836</v>
      </c>
      <c r="C120" s="19" t="s">
        <v>16</v>
      </c>
      <c r="D120" s="20">
        <v>882.88</v>
      </c>
      <c r="E120" s="20"/>
      <c r="F120" s="21">
        <f t="shared" si="1"/>
        <v>-5575.7500000000127</v>
      </c>
      <c r="G120" s="22" t="s">
        <v>150</v>
      </c>
      <c r="H120" s="23" t="s">
        <v>205</v>
      </c>
      <c r="I120" s="19">
        <v>1265605</v>
      </c>
      <c r="J120" s="24">
        <v>1</v>
      </c>
      <c r="K120" s="25">
        <v>43915</v>
      </c>
    </row>
    <row r="121" spans="1:11" x14ac:dyDescent="0.25">
      <c r="A121" s="18">
        <v>43934</v>
      </c>
      <c r="B121" s="19">
        <v>189399</v>
      </c>
      <c r="C121" s="19" t="s">
        <v>115</v>
      </c>
      <c r="D121" s="20">
        <v>1300</v>
      </c>
      <c r="E121" s="20"/>
      <c r="F121" s="21">
        <f t="shared" si="1"/>
        <v>-6875.7500000000127</v>
      </c>
      <c r="G121" s="22" t="s">
        <v>121</v>
      </c>
      <c r="H121" s="23" t="s">
        <v>206</v>
      </c>
      <c r="I121" s="19">
        <v>19</v>
      </c>
      <c r="J121" s="24">
        <v>19</v>
      </c>
      <c r="K121" s="25">
        <v>43928</v>
      </c>
    </row>
    <row r="122" spans="1:11" x14ac:dyDescent="0.25">
      <c r="A122" s="18">
        <v>43934</v>
      </c>
      <c r="B122" s="19">
        <v>188965</v>
      </c>
      <c r="C122" s="19" t="s">
        <v>115</v>
      </c>
      <c r="D122" s="20">
        <v>1700</v>
      </c>
      <c r="E122" s="20"/>
      <c r="F122" s="21">
        <f t="shared" si="1"/>
        <v>-8575.7500000000127</v>
      </c>
      <c r="G122" s="22" t="s">
        <v>121</v>
      </c>
      <c r="H122" s="23" t="s">
        <v>206</v>
      </c>
      <c r="I122" s="19">
        <v>2</v>
      </c>
      <c r="J122" s="24">
        <v>2</v>
      </c>
      <c r="K122" s="25">
        <v>43928</v>
      </c>
    </row>
    <row r="123" spans="1:11" x14ac:dyDescent="0.25">
      <c r="A123" s="18">
        <v>43934</v>
      </c>
      <c r="B123" s="19">
        <v>194535</v>
      </c>
      <c r="C123" s="19" t="s">
        <v>178</v>
      </c>
      <c r="D123" s="20"/>
      <c r="E123" s="20">
        <v>200</v>
      </c>
      <c r="F123" s="21">
        <f t="shared" si="1"/>
        <v>-8375.7500000000127</v>
      </c>
      <c r="G123" s="22" t="s">
        <v>176</v>
      </c>
      <c r="H123" s="23"/>
      <c r="I123" s="19"/>
      <c r="J123" s="24"/>
      <c r="K123" s="25"/>
    </row>
    <row r="124" spans="1:11" x14ac:dyDescent="0.25">
      <c r="A124" s="18">
        <v>43934</v>
      </c>
      <c r="B124" s="19">
        <v>122327</v>
      </c>
      <c r="C124" s="19" t="s">
        <v>41</v>
      </c>
      <c r="D124" s="20"/>
      <c r="E124" s="20">
        <v>50</v>
      </c>
      <c r="F124" s="21">
        <f t="shared" si="1"/>
        <v>-8325.7500000000127</v>
      </c>
      <c r="G124" s="22" t="s">
        <v>176</v>
      </c>
      <c r="H124" s="23"/>
      <c r="I124" s="19"/>
      <c r="J124" s="24"/>
      <c r="K124" s="25"/>
    </row>
    <row r="125" spans="1:11" x14ac:dyDescent="0.25">
      <c r="A125" s="18">
        <v>43934</v>
      </c>
      <c r="B125" s="19">
        <v>83550</v>
      </c>
      <c r="C125" s="19" t="s">
        <v>178</v>
      </c>
      <c r="D125" s="20"/>
      <c r="E125" s="20">
        <v>70</v>
      </c>
      <c r="F125" s="21">
        <f t="shared" si="1"/>
        <v>-8255.7500000000127</v>
      </c>
      <c r="G125" s="22" t="s">
        <v>176</v>
      </c>
      <c r="H125" s="23"/>
      <c r="I125" s="19"/>
      <c r="J125" s="24"/>
      <c r="K125" s="25"/>
    </row>
    <row r="126" spans="1:11" x14ac:dyDescent="0.25">
      <c r="A126" s="18">
        <v>43934</v>
      </c>
      <c r="B126" s="19">
        <v>100912</v>
      </c>
      <c r="C126" s="19" t="s">
        <v>41</v>
      </c>
      <c r="D126" s="20"/>
      <c r="E126" s="20">
        <v>50</v>
      </c>
      <c r="F126" s="21">
        <f t="shared" si="1"/>
        <v>-8205.7500000000127</v>
      </c>
      <c r="G126" s="22" t="s">
        <v>176</v>
      </c>
      <c r="H126" s="23"/>
      <c r="I126" s="19"/>
      <c r="J126" s="24"/>
      <c r="K126" s="25"/>
    </row>
    <row r="127" spans="1:11" x14ac:dyDescent="0.25">
      <c r="A127" s="18">
        <v>43934</v>
      </c>
      <c r="B127" s="19">
        <v>727220</v>
      </c>
      <c r="C127" s="19" t="s">
        <v>29</v>
      </c>
      <c r="D127" s="20"/>
      <c r="E127" s="20">
        <v>9085.75</v>
      </c>
      <c r="F127" s="21">
        <f t="shared" si="1"/>
        <v>879.99999999998727</v>
      </c>
      <c r="G127" s="22" t="s">
        <v>195</v>
      </c>
      <c r="H127" s="23"/>
      <c r="I127" s="19"/>
      <c r="J127" s="24"/>
      <c r="K127" s="25"/>
    </row>
    <row r="128" spans="1:11" x14ac:dyDescent="0.25">
      <c r="A128" s="18">
        <v>43934</v>
      </c>
      <c r="B128" s="19">
        <v>274300</v>
      </c>
      <c r="C128" s="19" t="s">
        <v>16</v>
      </c>
      <c r="D128" s="20">
        <v>880</v>
      </c>
      <c r="E128" s="20"/>
      <c r="F128" s="21">
        <f t="shared" si="1"/>
        <v>-1.2732925824820995E-11</v>
      </c>
      <c r="G128" s="22" t="s">
        <v>17</v>
      </c>
      <c r="H128" s="23" t="s">
        <v>18</v>
      </c>
      <c r="I128" s="19">
        <v>1553</v>
      </c>
      <c r="J128" s="24">
        <v>1</v>
      </c>
      <c r="K128" s="25">
        <v>43903</v>
      </c>
    </row>
    <row r="129" spans="1:11" x14ac:dyDescent="0.25">
      <c r="A129" s="18">
        <v>43935</v>
      </c>
      <c r="B129" s="19">
        <v>476477</v>
      </c>
      <c r="C129" s="19" t="s">
        <v>16</v>
      </c>
      <c r="D129" s="20">
        <v>897.6</v>
      </c>
      <c r="E129" s="20"/>
      <c r="F129" s="21">
        <f t="shared" si="1"/>
        <v>-897.60000000001276</v>
      </c>
      <c r="G129" s="22" t="s">
        <v>31</v>
      </c>
      <c r="H129" s="23" t="s">
        <v>181</v>
      </c>
      <c r="I129" s="19">
        <v>624257</v>
      </c>
      <c r="J129" s="24">
        <v>1</v>
      </c>
      <c r="K129" s="25">
        <v>43907</v>
      </c>
    </row>
    <row r="130" spans="1:11" x14ac:dyDescent="0.25">
      <c r="A130" s="18"/>
      <c r="B130" s="19"/>
      <c r="C130" s="19"/>
      <c r="D130" s="20"/>
      <c r="E130" s="20"/>
      <c r="F130" s="21">
        <f t="shared" si="1"/>
        <v>-897.60000000001276</v>
      </c>
      <c r="G130" s="22" t="s">
        <v>31</v>
      </c>
      <c r="H130" s="23" t="s">
        <v>181</v>
      </c>
      <c r="I130" s="19">
        <v>624256</v>
      </c>
      <c r="J130" s="24">
        <v>1</v>
      </c>
      <c r="K130" s="25">
        <v>43907</v>
      </c>
    </row>
    <row r="131" spans="1:11" x14ac:dyDescent="0.25">
      <c r="A131" s="18">
        <v>43935</v>
      </c>
      <c r="B131" s="19">
        <v>475258</v>
      </c>
      <c r="C131" s="19" t="s">
        <v>16</v>
      </c>
      <c r="D131" s="20">
        <v>2941.96</v>
      </c>
      <c r="E131" s="20"/>
      <c r="F131" s="21">
        <f t="shared" si="1"/>
        <v>-3839.5600000000127</v>
      </c>
      <c r="G131" s="22" t="s">
        <v>31</v>
      </c>
      <c r="H131" s="23" t="s">
        <v>181</v>
      </c>
      <c r="I131" s="19">
        <v>624255</v>
      </c>
      <c r="J131" s="24">
        <v>1</v>
      </c>
      <c r="K131" s="25">
        <v>43907</v>
      </c>
    </row>
    <row r="132" spans="1:11" x14ac:dyDescent="0.25">
      <c r="A132" s="18">
        <v>43935</v>
      </c>
      <c r="B132" s="19">
        <v>478799</v>
      </c>
      <c r="C132" s="19" t="s">
        <v>16</v>
      </c>
      <c r="D132" s="20">
        <v>96.8</v>
      </c>
      <c r="E132" s="20"/>
      <c r="F132" s="21">
        <f t="shared" si="1"/>
        <v>-3936.3600000000129</v>
      </c>
      <c r="G132" s="22" t="s">
        <v>151</v>
      </c>
      <c r="H132" s="23" t="s">
        <v>207</v>
      </c>
      <c r="I132" s="19">
        <v>3188</v>
      </c>
      <c r="J132" s="24">
        <v>1</v>
      </c>
      <c r="K132" s="25">
        <v>43903</v>
      </c>
    </row>
    <row r="133" spans="1:11" x14ac:dyDescent="0.25">
      <c r="A133" s="18">
        <v>43935</v>
      </c>
      <c r="B133" s="19">
        <v>727220</v>
      </c>
      <c r="C133" s="19" t="s">
        <v>29</v>
      </c>
      <c r="D133" s="20"/>
      <c r="E133" s="20">
        <v>16325.43</v>
      </c>
      <c r="F133" s="21">
        <f t="shared" si="1"/>
        <v>12389.069999999987</v>
      </c>
      <c r="G133" s="22" t="s">
        <v>195</v>
      </c>
      <c r="H133" s="23"/>
      <c r="I133" s="19"/>
      <c r="J133" s="24"/>
      <c r="K133" s="25"/>
    </row>
    <row r="134" spans="1:11" x14ac:dyDescent="0.25">
      <c r="A134" s="18">
        <v>43935</v>
      </c>
      <c r="B134" s="19">
        <v>130738</v>
      </c>
      <c r="C134" s="19" t="s">
        <v>115</v>
      </c>
      <c r="D134" s="20">
        <v>961.4</v>
      </c>
      <c r="E134" s="20"/>
      <c r="F134" s="21">
        <f t="shared" si="1"/>
        <v>11427.669999999987</v>
      </c>
      <c r="G134" s="22" t="s">
        <v>172</v>
      </c>
      <c r="H134" s="23" t="s">
        <v>208</v>
      </c>
      <c r="I134" s="19">
        <v>73369117</v>
      </c>
      <c r="J134" s="24">
        <v>1</v>
      </c>
      <c r="K134" s="25"/>
    </row>
    <row r="135" spans="1:11" x14ac:dyDescent="0.25">
      <c r="A135" s="18">
        <v>43935</v>
      </c>
      <c r="B135" s="19">
        <v>477709</v>
      </c>
      <c r="C135" s="19" t="s">
        <v>16</v>
      </c>
      <c r="D135" s="20">
        <v>7700</v>
      </c>
      <c r="E135" s="20"/>
      <c r="F135" s="21">
        <f t="shared" si="1"/>
        <v>3727.6699999999873</v>
      </c>
      <c r="G135" s="22" t="s">
        <v>43</v>
      </c>
      <c r="H135" s="23" t="s">
        <v>209</v>
      </c>
      <c r="I135" s="19">
        <v>22</v>
      </c>
      <c r="J135" s="24">
        <v>6</v>
      </c>
      <c r="K135" s="25">
        <v>43929</v>
      </c>
    </row>
    <row r="136" spans="1:11" x14ac:dyDescent="0.25">
      <c r="A136" s="18">
        <v>43935</v>
      </c>
      <c r="B136" s="19">
        <v>141504</v>
      </c>
      <c r="C136" s="19" t="s">
        <v>112</v>
      </c>
      <c r="D136" s="20">
        <v>3566.76</v>
      </c>
      <c r="E136" s="20"/>
      <c r="F136" s="21">
        <f t="shared" si="1"/>
        <v>160.90999999998712</v>
      </c>
      <c r="G136" s="22" t="s">
        <v>210</v>
      </c>
      <c r="H136" s="23"/>
      <c r="I136" s="19"/>
      <c r="J136" s="24"/>
      <c r="K136" s="25"/>
    </row>
    <row r="137" spans="1:11" x14ac:dyDescent="0.25">
      <c r="A137" s="18">
        <v>43935</v>
      </c>
      <c r="B137" s="19">
        <v>478248</v>
      </c>
      <c r="C137" s="19" t="s">
        <v>16</v>
      </c>
      <c r="D137" s="20">
        <v>160.91</v>
      </c>
      <c r="E137" s="20"/>
      <c r="F137" s="21">
        <f t="shared" si="1"/>
        <v>-1.2875034371973015E-11</v>
      </c>
      <c r="G137" s="22" t="s">
        <v>136</v>
      </c>
      <c r="H137" s="23" t="s">
        <v>211</v>
      </c>
      <c r="I137" s="19">
        <v>408</v>
      </c>
      <c r="J137" s="24">
        <v>1</v>
      </c>
      <c r="K137" s="25">
        <v>43914</v>
      </c>
    </row>
    <row r="138" spans="1:11" x14ac:dyDescent="0.25">
      <c r="A138" s="18">
        <v>43936</v>
      </c>
      <c r="B138" s="19">
        <v>753391</v>
      </c>
      <c r="C138" s="19" t="s">
        <v>16</v>
      </c>
      <c r="D138" s="20">
        <v>1323</v>
      </c>
      <c r="E138" s="20"/>
      <c r="F138" s="21">
        <f t="shared" ref="F138:F201" si="2">F137-D138+E138</f>
        <v>-1323.000000000013</v>
      </c>
      <c r="G138" s="22" t="s">
        <v>151</v>
      </c>
      <c r="H138" s="23" t="s">
        <v>212</v>
      </c>
      <c r="I138" s="19">
        <v>21762</v>
      </c>
      <c r="J138" s="24">
        <v>1</v>
      </c>
      <c r="K138" s="25">
        <v>43908</v>
      </c>
    </row>
    <row r="139" spans="1:11" x14ac:dyDescent="0.25">
      <c r="A139" s="18">
        <v>43936</v>
      </c>
      <c r="B139" s="19">
        <v>752498</v>
      </c>
      <c r="C139" s="19" t="s">
        <v>16</v>
      </c>
      <c r="D139" s="20">
        <v>1351.56</v>
      </c>
      <c r="E139" s="20"/>
      <c r="F139" s="21">
        <f t="shared" si="2"/>
        <v>-2674.5600000000131</v>
      </c>
      <c r="G139" s="22" t="s">
        <v>150</v>
      </c>
      <c r="H139" s="23" t="s">
        <v>213</v>
      </c>
      <c r="I139" s="19">
        <v>3421</v>
      </c>
      <c r="J139" s="24">
        <v>1</v>
      </c>
      <c r="K139" s="25">
        <v>43908</v>
      </c>
    </row>
    <row r="140" spans="1:11" x14ac:dyDescent="0.25">
      <c r="A140" s="18">
        <v>43936</v>
      </c>
      <c r="B140" s="19">
        <v>110448</v>
      </c>
      <c r="C140" s="19" t="s">
        <v>115</v>
      </c>
      <c r="D140" s="20">
        <v>631</v>
      </c>
      <c r="E140" s="20"/>
      <c r="F140" s="21">
        <f t="shared" si="2"/>
        <v>-3305.5600000000131</v>
      </c>
      <c r="G140" s="22" t="s">
        <v>19</v>
      </c>
      <c r="H140" s="23" t="s">
        <v>214</v>
      </c>
      <c r="I140" s="19">
        <v>53974</v>
      </c>
      <c r="J140" s="24">
        <v>1</v>
      </c>
      <c r="K140" s="25">
        <v>43899</v>
      </c>
    </row>
    <row r="141" spans="1:11" x14ac:dyDescent="0.25">
      <c r="A141" s="18">
        <v>43936</v>
      </c>
      <c r="B141" s="19">
        <v>751739</v>
      </c>
      <c r="C141" s="19" t="s">
        <v>16</v>
      </c>
      <c r="D141" s="20">
        <v>30</v>
      </c>
      <c r="E141" s="20"/>
      <c r="F141" s="21">
        <f t="shared" si="2"/>
        <v>-3335.5600000000131</v>
      </c>
      <c r="G141" s="22" t="s">
        <v>156</v>
      </c>
      <c r="H141" s="23" t="s">
        <v>215</v>
      </c>
      <c r="I141" s="19">
        <v>1</v>
      </c>
      <c r="J141" s="24">
        <v>1</v>
      </c>
      <c r="K141" s="25"/>
    </row>
    <row r="142" spans="1:11" x14ac:dyDescent="0.25">
      <c r="A142" s="18">
        <v>43936</v>
      </c>
      <c r="B142" s="19">
        <v>750928</v>
      </c>
      <c r="C142" s="19" t="s">
        <v>16</v>
      </c>
      <c r="D142" s="20">
        <v>332.6</v>
      </c>
      <c r="E142" s="20"/>
      <c r="F142" s="21">
        <f t="shared" si="2"/>
        <v>-3668.160000000013</v>
      </c>
      <c r="G142" s="22" t="s">
        <v>166</v>
      </c>
      <c r="H142" s="23" t="s">
        <v>216</v>
      </c>
      <c r="I142" s="19">
        <v>505050</v>
      </c>
      <c r="J142" s="24">
        <v>91</v>
      </c>
      <c r="K142" s="25">
        <v>43922</v>
      </c>
    </row>
    <row r="143" spans="1:11" x14ac:dyDescent="0.25">
      <c r="A143" s="18">
        <v>43936</v>
      </c>
      <c r="B143" s="19">
        <v>727220</v>
      </c>
      <c r="C143" s="19" t="s">
        <v>29</v>
      </c>
      <c r="D143" s="20"/>
      <c r="E143" s="20">
        <v>6522.9000000000005</v>
      </c>
      <c r="F143" s="21">
        <f t="shared" si="2"/>
        <v>2854.7399999999875</v>
      </c>
      <c r="G143" s="22" t="s">
        <v>195</v>
      </c>
      <c r="H143" s="23"/>
      <c r="I143" s="19"/>
      <c r="J143" s="24"/>
      <c r="K143" s="25"/>
    </row>
    <row r="144" spans="1:11" x14ac:dyDescent="0.25">
      <c r="A144" s="18">
        <v>43936</v>
      </c>
      <c r="B144" s="19">
        <v>750215</v>
      </c>
      <c r="C144" s="19" t="s">
        <v>16</v>
      </c>
      <c r="D144" s="20">
        <v>169.74</v>
      </c>
      <c r="E144" s="20"/>
      <c r="F144" s="21">
        <f t="shared" si="2"/>
        <v>2684.9999999999873</v>
      </c>
      <c r="G144" s="22" t="s">
        <v>166</v>
      </c>
      <c r="H144" s="23" t="s">
        <v>216</v>
      </c>
      <c r="I144" s="19">
        <v>502456</v>
      </c>
      <c r="J144" s="24">
        <v>37</v>
      </c>
      <c r="K144" s="25">
        <v>43922</v>
      </c>
    </row>
    <row r="145" spans="1:11" x14ac:dyDescent="0.25">
      <c r="A145" s="18"/>
      <c r="B145" s="19"/>
      <c r="C145" s="19"/>
      <c r="D145" s="20"/>
      <c r="E145" s="20"/>
      <c r="F145" s="21">
        <f t="shared" si="2"/>
        <v>2684.9999999999873</v>
      </c>
      <c r="G145" s="22" t="s">
        <v>166</v>
      </c>
      <c r="H145" s="23" t="s">
        <v>216</v>
      </c>
      <c r="I145" s="19">
        <v>505051</v>
      </c>
      <c r="J145" s="24">
        <v>92</v>
      </c>
      <c r="K145" s="25">
        <v>43922</v>
      </c>
    </row>
    <row r="146" spans="1:11" x14ac:dyDescent="0.25">
      <c r="A146" s="18">
        <v>43936</v>
      </c>
      <c r="B146" s="19">
        <v>746825</v>
      </c>
      <c r="C146" s="19" t="s">
        <v>16</v>
      </c>
      <c r="D146" s="20">
        <v>500</v>
      </c>
      <c r="E146" s="20"/>
      <c r="F146" s="21">
        <f t="shared" si="2"/>
        <v>2184.9999999999873</v>
      </c>
      <c r="G146" s="22" t="s">
        <v>143</v>
      </c>
      <c r="H146" s="23" t="s">
        <v>18</v>
      </c>
      <c r="I146" s="19">
        <v>202147</v>
      </c>
      <c r="J146" s="24">
        <v>1</v>
      </c>
      <c r="K146" s="25">
        <v>43908</v>
      </c>
    </row>
    <row r="147" spans="1:11" x14ac:dyDescent="0.25">
      <c r="A147" s="18">
        <v>43936</v>
      </c>
      <c r="B147" s="19">
        <v>746032</v>
      </c>
      <c r="C147" s="19" t="s">
        <v>16</v>
      </c>
      <c r="D147" s="20">
        <v>500</v>
      </c>
      <c r="E147" s="20"/>
      <c r="F147" s="21">
        <f t="shared" si="2"/>
        <v>1684.9999999999873</v>
      </c>
      <c r="G147" s="22" t="s">
        <v>143</v>
      </c>
      <c r="H147" s="23" t="s">
        <v>18</v>
      </c>
      <c r="I147" s="19">
        <v>202148</v>
      </c>
      <c r="J147" s="24">
        <v>2</v>
      </c>
      <c r="K147" s="25">
        <v>43908</v>
      </c>
    </row>
    <row r="148" spans="1:11" x14ac:dyDescent="0.25">
      <c r="A148" s="18">
        <v>43936</v>
      </c>
      <c r="B148" s="19">
        <v>758909</v>
      </c>
      <c r="C148" s="19" t="s">
        <v>16</v>
      </c>
      <c r="D148" s="20">
        <v>600</v>
      </c>
      <c r="E148" s="20"/>
      <c r="F148" s="21">
        <f t="shared" si="2"/>
        <v>1084.9999999999873</v>
      </c>
      <c r="G148" s="22" t="s">
        <v>169</v>
      </c>
      <c r="H148" s="23" t="s">
        <v>217</v>
      </c>
      <c r="I148" s="19">
        <v>5489</v>
      </c>
      <c r="J148" s="24">
        <v>10</v>
      </c>
      <c r="K148" s="25">
        <v>43922</v>
      </c>
    </row>
    <row r="149" spans="1:11" x14ac:dyDescent="0.25">
      <c r="A149" s="18">
        <v>43936</v>
      </c>
      <c r="B149" s="19">
        <v>744878</v>
      </c>
      <c r="C149" s="19" t="s">
        <v>16</v>
      </c>
      <c r="D149" s="20">
        <v>1085</v>
      </c>
      <c r="E149" s="20"/>
      <c r="F149" s="21">
        <f t="shared" si="2"/>
        <v>-1.2732925824820995E-11</v>
      </c>
      <c r="G149" s="22" t="s">
        <v>143</v>
      </c>
      <c r="H149" s="23" t="s">
        <v>218</v>
      </c>
      <c r="I149" s="19">
        <v>18884</v>
      </c>
      <c r="J149" s="24">
        <v>11</v>
      </c>
      <c r="K149" s="25">
        <v>43921</v>
      </c>
    </row>
    <row r="150" spans="1:11" x14ac:dyDescent="0.25">
      <c r="A150" s="18">
        <v>43937</v>
      </c>
      <c r="B150" s="19">
        <v>161358</v>
      </c>
      <c r="C150" s="19" t="s">
        <v>112</v>
      </c>
      <c r="D150" s="20">
        <v>760</v>
      </c>
      <c r="E150" s="20"/>
      <c r="F150" s="21">
        <f t="shared" si="2"/>
        <v>-760.00000000001273</v>
      </c>
      <c r="G150" s="22" t="s">
        <v>19</v>
      </c>
      <c r="H150" s="23" t="s">
        <v>219</v>
      </c>
      <c r="I150" s="19">
        <v>4746</v>
      </c>
      <c r="J150" s="24">
        <v>1</v>
      </c>
      <c r="K150" s="25">
        <v>43935</v>
      </c>
    </row>
    <row r="151" spans="1:11" x14ac:dyDescent="0.25">
      <c r="A151" s="18">
        <v>43937</v>
      </c>
      <c r="B151" s="19">
        <v>387123</v>
      </c>
      <c r="C151" s="19" t="s">
        <v>16</v>
      </c>
      <c r="D151" s="20">
        <v>344.1</v>
      </c>
      <c r="E151" s="20"/>
      <c r="F151" s="21">
        <f t="shared" si="2"/>
        <v>-1104.1000000000126</v>
      </c>
      <c r="G151" s="22" t="s">
        <v>151</v>
      </c>
      <c r="H151" s="23" t="s">
        <v>220</v>
      </c>
      <c r="I151" s="19">
        <v>4805204</v>
      </c>
      <c r="J151" s="24">
        <v>1</v>
      </c>
      <c r="K151" s="25">
        <v>43907</v>
      </c>
    </row>
    <row r="152" spans="1:11" x14ac:dyDescent="0.25">
      <c r="A152" s="18">
        <v>43937</v>
      </c>
      <c r="B152" s="19">
        <v>727220</v>
      </c>
      <c r="C152" s="19" t="s">
        <v>29</v>
      </c>
      <c r="D152" s="20"/>
      <c r="E152" s="20">
        <v>2379.65</v>
      </c>
      <c r="F152" s="21">
        <f t="shared" si="2"/>
        <v>1275.5499999999874</v>
      </c>
      <c r="G152" s="22" t="s">
        <v>195</v>
      </c>
      <c r="H152" s="23"/>
      <c r="I152" s="19"/>
      <c r="J152" s="24"/>
      <c r="K152" s="25"/>
    </row>
    <row r="153" spans="1:11" x14ac:dyDescent="0.25">
      <c r="A153" s="18">
        <v>43937</v>
      </c>
      <c r="B153" s="19">
        <v>386651</v>
      </c>
      <c r="C153" s="19" t="s">
        <v>16</v>
      </c>
      <c r="D153" s="20">
        <v>1073.95</v>
      </c>
      <c r="E153" s="20"/>
      <c r="F153" s="21">
        <f t="shared" si="2"/>
        <v>201.5999999999874</v>
      </c>
      <c r="G153" s="22" t="s">
        <v>31</v>
      </c>
      <c r="H153" s="23" t="s">
        <v>192</v>
      </c>
      <c r="I153" s="19">
        <v>14331</v>
      </c>
      <c r="J153" s="24">
        <v>1</v>
      </c>
      <c r="K153" s="25">
        <v>43907</v>
      </c>
    </row>
    <row r="154" spans="1:11" x14ac:dyDescent="0.25">
      <c r="A154" s="18">
        <v>43937</v>
      </c>
      <c r="B154" s="19">
        <v>387628</v>
      </c>
      <c r="C154" s="19" t="s">
        <v>16</v>
      </c>
      <c r="D154" s="20">
        <v>201.6</v>
      </c>
      <c r="E154" s="20"/>
      <c r="F154" s="21">
        <f t="shared" si="2"/>
        <v>-1.2590817277668975E-11</v>
      </c>
      <c r="G154" s="22" t="s">
        <v>151</v>
      </c>
      <c r="H154" s="23" t="s">
        <v>221</v>
      </c>
      <c r="I154" s="19">
        <v>2359751</v>
      </c>
      <c r="J154" s="24">
        <v>1</v>
      </c>
      <c r="K154" s="25">
        <v>43907</v>
      </c>
    </row>
    <row r="155" spans="1:11" x14ac:dyDescent="0.25">
      <c r="A155" s="18">
        <v>43938</v>
      </c>
      <c r="B155" s="19">
        <v>341387</v>
      </c>
      <c r="C155" s="19" t="s">
        <v>16</v>
      </c>
      <c r="D155" s="20">
        <v>668.57</v>
      </c>
      <c r="E155" s="20"/>
      <c r="F155" s="21">
        <f t="shared" si="2"/>
        <v>-668.57000000001267</v>
      </c>
      <c r="G155" s="22" t="s">
        <v>150</v>
      </c>
      <c r="H155" s="23" t="s">
        <v>205</v>
      </c>
      <c r="I155" s="19">
        <v>1262684</v>
      </c>
      <c r="J155" s="24">
        <v>1</v>
      </c>
      <c r="K155" s="25">
        <v>43908</v>
      </c>
    </row>
    <row r="156" spans="1:11" x14ac:dyDescent="0.25">
      <c r="A156" s="18">
        <v>43938</v>
      </c>
      <c r="B156" s="19">
        <v>342255</v>
      </c>
      <c r="C156" s="19" t="s">
        <v>16</v>
      </c>
      <c r="D156" s="20">
        <v>82.9</v>
      </c>
      <c r="E156" s="20"/>
      <c r="F156" s="21">
        <f t="shared" si="2"/>
        <v>-751.47000000001265</v>
      </c>
      <c r="G156" s="22" t="s">
        <v>147</v>
      </c>
      <c r="H156" s="23" t="s">
        <v>222</v>
      </c>
      <c r="I156" s="19">
        <v>672457</v>
      </c>
      <c r="J156" s="24">
        <v>1</v>
      </c>
      <c r="K156" s="25">
        <v>43910</v>
      </c>
    </row>
    <row r="157" spans="1:11" x14ac:dyDescent="0.25">
      <c r="A157" s="18">
        <v>43938</v>
      </c>
      <c r="B157" s="19">
        <v>727220</v>
      </c>
      <c r="C157" s="19" t="s">
        <v>29</v>
      </c>
      <c r="D157" s="20"/>
      <c r="E157" s="20">
        <v>1994.42</v>
      </c>
      <c r="F157" s="21">
        <f t="shared" si="2"/>
        <v>1242.9499999999875</v>
      </c>
      <c r="G157" s="22" t="s">
        <v>195</v>
      </c>
      <c r="H157" s="23"/>
      <c r="I157" s="19"/>
      <c r="J157" s="24"/>
      <c r="K157" s="25"/>
    </row>
    <row r="158" spans="1:11" x14ac:dyDescent="0.25">
      <c r="A158" s="18">
        <v>43938</v>
      </c>
      <c r="B158" s="19">
        <v>342512</v>
      </c>
      <c r="C158" s="19" t="s">
        <v>16</v>
      </c>
      <c r="D158" s="20">
        <v>742.95</v>
      </c>
      <c r="E158" s="20"/>
      <c r="F158" s="21">
        <f t="shared" si="2"/>
        <v>499.99999999998749</v>
      </c>
      <c r="G158" s="22" t="s">
        <v>150</v>
      </c>
      <c r="H158" s="23" t="s">
        <v>213</v>
      </c>
      <c r="I158" s="19">
        <v>3437</v>
      </c>
      <c r="J158" s="24">
        <v>1</v>
      </c>
      <c r="K158" s="25">
        <v>43910</v>
      </c>
    </row>
    <row r="159" spans="1:11" x14ac:dyDescent="0.25">
      <c r="A159" s="18">
        <v>43938</v>
      </c>
      <c r="B159" s="19">
        <v>341078</v>
      </c>
      <c r="C159" s="19" t="s">
        <v>16</v>
      </c>
      <c r="D159" s="20">
        <v>500</v>
      </c>
      <c r="E159" s="20"/>
      <c r="F159" s="21">
        <f t="shared" si="2"/>
        <v>-1.2505552149377763E-11</v>
      </c>
      <c r="G159" s="22" t="s">
        <v>19</v>
      </c>
      <c r="H159" s="23" t="s">
        <v>222</v>
      </c>
      <c r="I159" s="19">
        <v>672456</v>
      </c>
      <c r="J159" s="24">
        <v>1</v>
      </c>
      <c r="K159" s="25">
        <v>43910</v>
      </c>
    </row>
    <row r="160" spans="1:11" x14ac:dyDescent="0.25">
      <c r="A160" s="18">
        <v>43941</v>
      </c>
      <c r="B160" s="19">
        <v>887326</v>
      </c>
      <c r="C160" s="19" t="s">
        <v>16</v>
      </c>
      <c r="D160" s="20">
        <v>1193</v>
      </c>
      <c r="E160" s="20"/>
      <c r="F160" s="21">
        <f t="shared" si="2"/>
        <v>-1193.0000000000125</v>
      </c>
      <c r="G160" s="22" t="s">
        <v>19</v>
      </c>
      <c r="H160" s="23" t="s">
        <v>180</v>
      </c>
      <c r="I160" s="19">
        <v>74690</v>
      </c>
      <c r="J160" s="24">
        <v>1</v>
      </c>
      <c r="K160" s="25">
        <v>43910</v>
      </c>
    </row>
    <row r="161" spans="1:11" x14ac:dyDescent="0.25">
      <c r="A161" s="18">
        <v>43941</v>
      </c>
      <c r="B161" s="19">
        <v>727220</v>
      </c>
      <c r="C161" s="19" t="s">
        <v>29</v>
      </c>
      <c r="D161" s="20"/>
      <c r="E161" s="20">
        <v>128481.44</v>
      </c>
      <c r="F161" s="21">
        <f t="shared" si="2"/>
        <v>127288.43999999999</v>
      </c>
      <c r="G161" s="22" t="s">
        <v>195</v>
      </c>
      <c r="H161" s="23"/>
      <c r="I161" s="19"/>
      <c r="J161" s="24"/>
      <c r="K161" s="25"/>
    </row>
    <row r="162" spans="1:11" x14ac:dyDescent="0.25">
      <c r="A162" s="18">
        <v>43941</v>
      </c>
      <c r="B162" s="19">
        <v>170722</v>
      </c>
      <c r="C162" s="19" t="s">
        <v>115</v>
      </c>
      <c r="D162" s="20">
        <v>91</v>
      </c>
      <c r="E162" s="20"/>
      <c r="F162" s="21">
        <f t="shared" si="2"/>
        <v>127197.43999999999</v>
      </c>
      <c r="G162" s="22" t="s">
        <v>223</v>
      </c>
      <c r="H162" s="23" t="s">
        <v>224</v>
      </c>
      <c r="I162" s="19">
        <v>2853</v>
      </c>
      <c r="J162" s="24">
        <v>1</v>
      </c>
      <c r="K162" s="25">
        <v>43910</v>
      </c>
    </row>
    <row r="163" spans="1:11" x14ac:dyDescent="0.25">
      <c r="A163" s="18">
        <v>43941</v>
      </c>
      <c r="B163" s="19">
        <v>905829</v>
      </c>
      <c r="C163" s="19" t="s">
        <v>16</v>
      </c>
      <c r="D163" s="20">
        <v>2123.88</v>
      </c>
      <c r="E163" s="20"/>
      <c r="F163" s="21">
        <f t="shared" si="2"/>
        <v>125073.55999999998</v>
      </c>
      <c r="G163" s="22" t="s">
        <v>31</v>
      </c>
      <c r="H163" s="23" t="s">
        <v>181</v>
      </c>
      <c r="I163" s="19">
        <v>401982</v>
      </c>
      <c r="J163" s="24">
        <v>2</v>
      </c>
      <c r="K163" s="25">
        <v>43880</v>
      </c>
    </row>
    <row r="164" spans="1:11" x14ac:dyDescent="0.25">
      <c r="A164" s="18"/>
      <c r="B164" s="19"/>
      <c r="C164" s="19"/>
      <c r="D164" s="20"/>
      <c r="E164" s="20"/>
      <c r="F164" s="21">
        <f t="shared" si="2"/>
        <v>125073.55999999998</v>
      </c>
      <c r="G164" s="22" t="s">
        <v>31</v>
      </c>
      <c r="H164" s="23" t="s">
        <v>181</v>
      </c>
      <c r="I164" s="19">
        <v>401983</v>
      </c>
      <c r="J164" s="24">
        <v>2</v>
      </c>
      <c r="K164" s="25">
        <v>43880</v>
      </c>
    </row>
    <row r="165" spans="1:11" x14ac:dyDescent="0.25">
      <c r="A165" s="18">
        <v>43941</v>
      </c>
      <c r="B165" s="19">
        <v>918998</v>
      </c>
      <c r="C165" s="19" t="s">
        <v>16</v>
      </c>
      <c r="D165" s="20">
        <v>42.71</v>
      </c>
      <c r="E165" s="20"/>
      <c r="F165" s="21">
        <f t="shared" si="2"/>
        <v>125030.84999999998</v>
      </c>
      <c r="G165" s="22" t="s">
        <v>19</v>
      </c>
      <c r="H165" s="23" t="s">
        <v>182</v>
      </c>
      <c r="I165" s="19">
        <v>702898</v>
      </c>
      <c r="J165" s="24">
        <v>1</v>
      </c>
      <c r="K165" s="25">
        <v>43911</v>
      </c>
    </row>
    <row r="166" spans="1:11" x14ac:dyDescent="0.25">
      <c r="A166" s="18">
        <v>43941</v>
      </c>
      <c r="B166" s="19">
        <v>902923</v>
      </c>
      <c r="C166" s="19" t="s">
        <v>16</v>
      </c>
      <c r="D166" s="20">
        <v>319.5</v>
      </c>
      <c r="E166" s="20"/>
      <c r="F166" s="21">
        <f t="shared" si="2"/>
        <v>124711.34999999998</v>
      </c>
      <c r="G166" s="22" t="s">
        <v>19</v>
      </c>
      <c r="H166" s="23" t="s">
        <v>187</v>
      </c>
      <c r="I166" s="19">
        <v>1081644</v>
      </c>
      <c r="J166" s="24">
        <v>2</v>
      </c>
      <c r="K166" s="25">
        <v>43895</v>
      </c>
    </row>
    <row r="167" spans="1:11" x14ac:dyDescent="0.25">
      <c r="A167" s="18">
        <v>43941</v>
      </c>
      <c r="B167" s="19">
        <v>902062</v>
      </c>
      <c r="C167" s="19" t="s">
        <v>16</v>
      </c>
      <c r="D167" s="20">
        <v>510.97</v>
      </c>
      <c r="E167" s="20"/>
      <c r="F167" s="21">
        <f t="shared" si="2"/>
        <v>124200.37999999998</v>
      </c>
      <c r="G167" s="22" t="s">
        <v>19</v>
      </c>
      <c r="H167" s="23" t="s">
        <v>187</v>
      </c>
      <c r="I167" s="19">
        <v>1081861</v>
      </c>
      <c r="J167" s="24">
        <v>2</v>
      </c>
      <c r="K167" s="25">
        <v>43895</v>
      </c>
    </row>
    <row r="168" spans="1:11" x14ac:dyDescent="0.25">
      <c r="A168" s="18">
        <v>43941</v>
      </c>
      <c r="B168" s="19">
        <v>904737</v>
      </c>
      <c r="C168" s="19" t="s">
        <v>16</v>
      </c>
      <c r="D168" s="20">
        <v>417</v>
      </c>
      <c r="E168" s="20"/>
      <c r="F168" s="21">
        <f t="shared" si="2"/>
        <v>123783.37999999998</v>
      </c>
      <c r="G168" s="22" t="s">
        <v>150</v>
      </c>
      <c r="H168" s="23" t="s">
        <v>225</v>
      </c>
      <c r="I168" s="19">
        <v>2331</v>
      </c>
      <c r="J168" s="24">
        <v>1</v>
      </c>
      <c r="K168" s="25">
        <v>43914</v>
      </c>
    </row>
    <row r="169" spans="1:11" x14ac:dyDescent="0.25">
      <c r="A169" s="18">
        <v>43941</v>
      </c>
      <c r="B169" s="19">
        <v>888263</v>
      </c>
      <c r="C169" s="19" t="s">
        <v>16</v>
      </c>
      <c r="D169" s="20">
        <v>2376</v>
      </c>
      <c r="E169" s="20"/>
      <c r="F169" s="21">
        <f t="shared" si="2"/>
        <v>121407.37999999998</v>
      </c>
      <c r="G169" s="22" t="s">
        <v>19</v>
      </c>
      <c r="H169" s="23" t="s">
        <v>226</v>
      </c>
      <c r="I169" s="19">
        <v>235630</v>
      </c>
      <c r="J169" s="24">
        <v>1</v>
      </c>
      <c r="K169" s="25">
        <v>43910</v>
      </c>
    </row>
    <row r="170" spans="1:11" x14ac:dyDescent="0.25">
      <c r="A170" s="18">
        <v>43941</v>
      </c>
      <c r="B170" s="19">
        <v>903781</v>
      </c>
      <c r="C170" s="19" t="s">
        <v>16</v>
      </c>
      <c r="D170" s="20">
        <v>597</v>
      </c>
      <c r="E170" s="20"/>
      <c r="F170" s="21">
        <f t="shared" si="2"/>
        <v>120810.37999999998</v>
      </c>
      <c r="G170" s="22" t="s">
        <v>19</v>
      </c>
      <c r="H170" s="23" t="s">
        <v>227</v>
      </c>
      <c r="I170" s="19">
        <v>5324</v>
      </c>
      <c r="J170" s="24">
        <v>1</v>
      </c>
      <c r="K170" s="25">
        <v>43910</v>
      </c>
    </row>
    <row r="171" spans="1:11" x14ac:dyDescent="0.25">
      <c r="A171" s="18">
        <v>43941</v>
      </c>
      <c r="B171" s="19">
        <v>883888</v>
      </c>
      <c r="C171" s="19" t="s">
        <v>16</v>
      </c>
      <c r="D171" s="20">
        <v>5008.5</v>
      </c>
      <c r="E171" s="20"/>
      <c r="F171" s="21">
        <f t="shared" si="2"/>
        <v>115801.87999999998</v>
      </c>
      <c r="G171" s="22" t="s">
        <v>31</v>
      </c>
      <c r="H171" s="23" t="s">
        <v>199</v>
      </c>
      <c r="I171" s="19">
        <v>6839</v>
      </c>
      <c r="J171" s="24">
        <v>1</v>
      </c>
      <c r="K171" s="25">
        <v>43909</v>
      </c>
    </row>
    <row r="172" spans="1:11" x14ac:dyDescent="0.25">
      <c r="A172" s="18">
        <v>43941</v>
      </c>
      <c r="B172" s="19">
        <v>894647</v>
      </c>
      <c r="C172" s="19" t="s">
        <v>16</v>
      </c>
      <c r="D172" s="20">
        <v>98.78</v>
      </c>
      <c r="E172" s="20"/>
      <c r="F172" s="21">
        <f t="shared" si="2"/>
        <v>115703.09999999998</v>
      </c>
      <c r="G172" s="22" t="s">
        <v>19</v>
      </c>
      <c r="H172" s="23" t="s">
        <v>191</v>
      </c>
      <c r="I172" s="19">
        <v>41834</v>
      </c>
      <c r="J172" s="24">
        <v>2</v>
      </c>
      <c r="K172" s="25">
        <v>43895</v>
      </c>
    </row>
    <row r="173" spans="1:11" x14ac:dyDescent="0.25">
      <c r="A173" s="18">
        <v>43941</v>
      </c>
      <c r="B173" s="19">
        <v>893679</v>
      </c>
      <c r="C173" s="19" t="s">
        <v>16</v>
      </c>
      <c r="D173" s="20">
        <v>446.66</v>
      </c>
      <c r="E173" s="20"/>
      <c r="F173" s="21">
        <f t="shared" si="2"/>
        <v>115256.43999999997</v>
      </c>
      <c r="G173" s="22" t="s">
        <v>31</v>
      </c>
      <c r="H173" s="23" t="s">
        <v>191</v>
      </c>
      <c r="I173" s="19">
        <v>41448</v>
      </c>
      <c r="J173" s="24">
        <v>2</v>
      </c>
      <c r="K173" s="25">
        <v>43895</v>
      </c>
    </row>
    <row r="174" spans="1:11" x14ac:dyDescent="0.25">
      <c r="A174" s="18">
        <v>43941</v>
      </c>
      <c r="B174" s="19">
        <v>917909</v>
      </c>
      <c r="C174" s="19" t="s">
        <v>16</v>
      </c>
      <c r="D174" s="20">
        <v>1738.8</v>
      </c>
      <c r="E174" s="20"/>
      <c r="F174" s="21">
        <f t="shared" si="2"/>
        <v>113517.63999999997</v>
      </c>
      <c r="G174" s="22" t="s">
        <v>156</v>
      </c>
      <c r="H174" s="23" t="s">
        <v>228</v>
      </c>
      <c r="I174" s="19">
        <v>1</v>
      </c>
      <c r="J174" s="24">
        <v>1</v>
      </c>
      <c r="K174" s="25"/>
    </row>
    <row r="175" spans="1:11" x14ac:dyDescent="0.25">
      <c r="A175" s="18">
        <v>43941</v>
      </c>
      <c r="B175" s="19">
        <v>955577</v>
      </c>
      <c r="C175" s="19" t="s">
        <v>229</v>
      </c>
      <c r="D175" s="20">
        <v>642.94000000000005</v>
      </c>
      <c r="E175" s="20"/>
      <c r="F175" s="21">
        <f t="shared" si="2"/>
        <v>112874.69999999997</v>
      </c>
      <c r="G175" s="22" t="s">
        <v>166</v>
      </c>
      <c r="H175" s="23" t="s">
        <v>230</v>
      </c>
      <c r="I175" s="19">
        <v>9805840</v>
      </c>
      <c r="J175" s="24">
        <v>41</v>
      </c>
      <c r="K175" s="25">
        <v>43927</v>
      </c>
    </row>
    <row r="176" spans="1:11" x14ac:dyDescent="0.25">
      <c r="A176" s="18">
        <v>43941</v>
      </c>
      <c r="B176" s="19">
        <v>954401</v>
      </c>
      <c r="C176" s="19" t="s">
        <v>229</v>
      </c>
      <c r="D176" s="20">
        <v>292.45999999999998</v>
      </c>
      <c r="E176" s="20"/>
      <c r="F176" s="21">
        <f t="shared" si="2"/>
        <v>112582.23999999996</v>
      </c>
      <c r="G176" s="22" t="s">
        <v>166</v>
      </c>
      <c r="H176" s="23" t="s">
        <v>230</v>
      </c>
      <c r="I176" s="19">
        <v>44910019</v>
      </c>
      <c r="J176" s="24">
        <v>42</v>
      </c>
      <c r="K176" s="25">
        <v>43925</v>
      </c>
    </row>
    <row r="177" spans="1:11" x14ac:dyDescent="0.25">
      <c r="A177" s="18">
        <v>43941</v>
      </c>
      <c r="B177" s="19">
        <v>821405</v>
      </c>
      <c r="C177" s="19" t="s">
        <v>16</v>
      </c>
      <c r="D177" s="20">
        <v>5349.7</v>
      </c>
      <c r="E177" s="20"/>
      <c r="F177" s="21">
        <f t="shared" si="2"/>
        <v>107232.53999999996</v>
      </c>
      <c r="G177" s="22" t="s">
        <v>164</v>
      </c>
      <c r="H177" s="23" t="s">
        <v>231</v>
      </c>
      <c r="I177" s="19">
        <v>2096160</v>
      </c>
      <c r="J177" s="24">
        <v>16</v>
      </c>
      <c r="K177" s="25">
        <v>43936</v>
      </c>
    </row>
    <row r="178" spans="1:11" x14ac:dyDescent="0.25">
      <c r="A178" s="18"/>
      <c r="B178" s="19"/>
      <c r="C178" s="19"/>
      <c r="D178" s="20"/>
      <c r="E178" s="20"/>
      <c r="F178" s="21">
        <f t="shared" si="2"/>
        <v>107232.53999999996</v>
      </c>
      <c r="G178" s="22" t="s">
        <v>164</v>
      </c>
      <c r="H178" s="23" t="s">
        <v>231</v>
      </c>
      <c r="I178" s="19">
        <v>19057</v>
      </c>
      <c r="J178" s="24">
        <v>2</v>
      </c>
      <c r="K178" s="25">
        <v>43929</v>
      </c>
    </row>
    <row r="179" spans="1:11" x14ac:dyDescent="0.25">
      <c r="A179" s="18"/>
      <c r="B179" s="19"/>
      <c r="C179" s="19"/>
      <c r="D179" s="20"/>
      <c r="E179" s="20"/>
      <c r="F179" s="21">
        <f t="shared" si="2"/>
        <v>107232.53999999996</v>
      </c>
      <c r="G179" s="22" t="s">
        <v>164</v>
      </c>
      <c r="H179" s="23" t="s">
        <v>231</v>
      </c>
      <c r="I179" s="19">
        <v>2096160</v>
      </c>
      <c r="J179" s="24">
        <v>17</v>
      </c>
      <c r="K179" s="25">
        <v>43936</v>
      </c>
    </row>
    <row r="180" spans="1:11" x14ac:dyDescent="0.25">
      <c r="A180" s="18"/>
      <c r="B180" s="19"/>
      <c r="C180" s="19"/>
      <c r="D180" s="20"/>
      <c r="E180" s="20"/>
      <c r="F180" s="21">
        <f t="shared" si="2"/>
        <v>107232.53999999996</v>
      </c>
      <c r="G180" s="22" t="s">
        <v>164</v>
      </c>
      <c r="H180" s="23" t="s">
        <v>231</v>
      </c>
      <c r="I180" s="19">
        <v>19057</v>
      </c>
      <c r="J180" s="24">
        <v>6</v>
      </c>
      <c r="K180" s="25">
        <v>43929</v>
      </c>
    </row>
    <row r="181" spans="1:11" x14ac:dyDescent="0.25">
      <c r="A181" s="18"/>
      <c r="B181" s="19"/>
      <c r="C181" s="19"/>
      <c r="D181" s="20"/>
      <c r="E181" s="20"/>
      <c r="F181" s="21">
        <f t="shared" si="2"/>
        <v>107232.53999999996</v>
      </c>
      <c r="G181" s="22" t="s">
        <v>164</v>
      </c>
      <c r="H181" s="23" t="s">
        <v>231</v>
      </c>
      <c r="I181" s="19">
        <v>2096160</v>
      </c>
      <c r="J181" s="24">
        <v>15</v>
      </c>
      <c r="K181" s="25">
        <v>43936</v>
      </c>
    </row>
    <row r="182" spans="1:11" x14ac:dyDescent="0.25">
      <c r="A182" s="18"/>
      <c r="B182" s="19"/>
      <c r="C182" s="19"/>
      <c r="D182" s="20"/>
      <c r="E182" s="20"/>
      <c r="F182" s="21">
        <f t="shared" si="2"/>
        <v>107232.53999999996</v>
      </c>
      <c r="G182" s="22" t="s">
        <v>164</v>
      </c>
      <c r="H182" s="23" t="s">
        <v>231</v>
      </c>
      <c r="I182" s="19">
        <v>19057</v>
      </c>
      <c r="J182" s="24">
        <v>7</v>
      </c>
      <c r="K182" s="25">
        <v>43929</v>
      </c>
    </row>
    <row r="183" spans="1:11" x14ac:dyDescent="0.25">
      <c r="A183" s="18"/>
      <c r="B183" s="19"/>
      <c r="C183" s="19"/>
      <c r="D183" s="20"/>
      <c r="E183" s="20"/>
      <c r="F183" s="21">
        <f t="shared" si="2"/>
        <v>107232.53999999996</v>
      </c>
      <c r="G183" s="22" t="s">
        <v>164</v>
      </c>
      <c r="H183" s="23" t="s">
        <v>231</v>
      </c>
      <c r="I183" s="19">
        <v>209610</v>
      </c>
      <c r="J183" s="24">
        <v>15</v>
      </c>
      <c r="K183" s="25">
        <v>43936</v>
      </c>
    </row>
    <row r="184" spans="1:11" x14ac:dyDescent="0.25">
      <c r="A184" s="18"/>
      <c r="B184" s="19"/>
      <c r="C184" s="19"/>
      <c r="D184" s="20"/>
      <c r="E184" s="20"/>
      <c r="F184" s="21">
        <f t="shared" si="2"/>
        <v>107232.53999999996</v>
      </c>
      <c r="G184" s="22" t="s">
        <v>164</v>
      </c>
      <c r="H184" s="23" t="s">
        <v>231</v>
      </c>
      <c r="I184" s="19">
        <v>19057</v>
      </c>
      <c r="J184" s="24">
        <v>6</v>
      </c>
      <c r="K184" s="25">
        <v>43929</v>
      </c>
    </row>
    <row r="185" spans="1:11" x14ac:dyDescent="0.25">
      <c r="A185" s="18">
        <v>43941</v>
      </c>
      <c r="B185" s="19">
        <v>916821</v>
      </c>
      <c r="C185" s="19" t="s">
        <v>16</v>
      </c>
      <c r="D185" s="20">
        <v>7166.04</v>
      </c>
      <c r="E185" s="20"/>
      <c r="F185" s="21">
        <f t="shared" si="2"/>
        <v>100066.49999999997</v>
      </c>
      <c r="G185" s="22" t="s">
        <v>170</v>
      </c>
      <c r="H185" s="23" t="s">
        <v>232</v>
      </c>
      <c r="I185" s="19">
        <v>187</v>
      </c>
      <c r="J185" s="24">
        <v>22</v>
      </c>
      <c r="K185" s="25">
        <v>43930</v>
      </c>
    </row>
    <row r="186" spans="1:11" x14ac:dyDescent="0.25">
      <c r="A186" s="18">
        <v>43941</v>
      </c>
      <c r="B186" s="19">
        <v>431604</v>
      </c>
      <c r="C186" s="19" t="s">
        <v>233</v>
      </c>
      <c r="D186" s="20">
        <v>4014.9100000000003</v>
      </c>
      <c r="E186" s="20"/>
      <c r="F186" s="21">
        <f t="shared" si="2"/>
        <v>96051.589999999967</v>
      </c>
      <c r="G186" s="22" t="s">
        <v>140</v>
      </c>
      <c r="H186" s="23" t="s">
        <v>234</v>
      </c>
      <c r="I186" s="19">
        <v>5</v>
      </c>
      <c r="J186" s="24">
        <v>1</v>
      </c>
      <c r="K186" s="25"/>
    </row>
    <row r="187" spans="1:11" x14ac:dyDescent="0.25">
      <c r="A187" s="18">
        <v>43941</v>
      </c>
      <c r="B187" s="19">
        <v>432066</v>
      </c>
      <c r="C187" s="19" t="s">
        <v>233</v>
      </c>
      <c r="D187" s="20">
        <v>3597.76</v>
      </c>
      <c r="E187" s="20"/>
      <c r="F187" s="21">
        <f t="shared" si="2"/>
        <v>92453.829999999973</v>
      </c>
      <c r="G187" s="22" t="s">
        <v>140</v>
      </c>
      <c r="H187" s="23" t="s">
        <v>234</v>
      </c>
      <c r="I187" s="19">
        <v>8</v>
      </c>
      <c r="J187" s="24">
        <v>1</v>
      </c>
      <c r="K187" s="25"/>
    </row>
    <row r="188" spans="1:11" x14ac:dyDescent="0.25">
      <c r="A188" s="18">
        <v>43941</v>
      </c>
      <c r="B188" s="19">
        <v>431906</v>
      </c>
      <c r="C188" s="19" t="s">
        <v>233</v>
      </c>
      <c r="D188" s="20">
        <v>1277.71</v>
      </c>
      <c r="E188" s="20"/>
      <c r="F188" s="21">
        <f t="shared" si="2"/>
        <v>91176.119999999966</v>
      </c>
      <c r="G188" s="22" t="s">
        <v>140</v>
      </c>
      <c r="H188" s="23" t="s">
        <v>234</v>
      </c>
      <c r="I188" s="19">
        <v>7</v>
      </c>
      <c r="J188" s="24">
        <v>1</v>
      </c>
      <c r="K188" s="25"/>
    </row>
    <row r="189" spans="1:11" x14ac:dyDescent="0.25">
      <c r="A189" s="18">
        <v>43941</v>
      </c>
      <c r="B189" s="19">
        <v>431769</v>
      </c>
      <c r="C189" s="19" t="s">
        <v>233</v>
      </c>
      <c r="D189" s="20">
        <v>36529.620000000003</v>
      </c>
      <c r="E189" s="20"/>
      <c r="F189" s="21">
        <f t="shared" si="2"/>
        <v>54646.499999999964</v>
      </c>
      <c r="G189" s="22" t="s">
        <v>140</v>
      </c>
      <c r="H189" s="23" t="s">
        <v>234</v>
      </c>
      <c r="I189" s="19">
        <v>6</v>
      </c>
      <c r="J189" s="24">
        <v>1</v>
      </c>
      <c r="K189" s="25"/>
    </row>
    <row r="190" spans="1:11" x14ac:dyDescent="0.25">
      <c r="A190" s="18">
        <v>43941</v>
      </c>
      <c r="B190" s="19">
        <v>432247</v>
      </c>
      <c r="C190" s="19" t="s">
        <v>233</v>
      </c>
      <c r="D190" s="20">
        <v>1099.8700000000001</v>
      </c>
      <c r="E190" s="20"/>
      <c r="F190" s="21">
        <f t="shared" si="2"/>
        <v>53546.629999999961</v>
      </c>
      <c r="G190" s="22" t="s">
        <v>140</v>
      </c>
      <c r="H190" s="23" t="s">
        <v>234</v>
      </c>
      <c r="I190" s="19">
        <v>9</v>
      </c>
      <c r="J190" s="24">
        <v>1</v>
      </c>
      <c r="K190" s="25"/>
    </row>
    <row r="191" spans="1:11" x14ac:dyDescent="0.25">
      <c r="A191" s="18">
        <v>43941</v>
      </c>
      <c r="B191" s="19">
        <v>431332</v>
      </c>
      <c r="C191" s="19" t="s">
        <v>233</v>
      </c>
      <c r="D191" s="20">
        <v>2504.0300000000002</v>
      </c>
      <c r="E191" s="20"/>
      <c r="F191" s="21">
        <f t="shared" si="2"/>
        <v>51042.599999999962</v>
      </c>
      <c r="G191" s="22" t="s">
        <v>141</v>
      </c>
      <c r="H191" s="23" t="s">
        <v>235</v>
      </c>
      <c r="I191" s="19">
        <v>47</v>
      </c>
      <c r="J191" s="24">
        <v>1</v>
      </c>
      <c r="K191" s="25"/>
    </row>
    <row r="192" spans="1:11" x14ac:dyDescent="0.25">
      <c r="A192" s="18">
        <v>43941</v>
      </c>
      <c r="B192" s="19">
        <v>431469</v>
      </c>
      <c r="C192" s="19" t="s">
        <v>233</v>
      </c>
      <c r="D192" s="20">
        <v>7826.7</v>
      </c>
      <c r="E192" s="20"/>
      <c r="F192" s="21">
        <f t="shared" si="2"/>
        <v>43215.899999999965</v>
      </c>
      <c r="G192" s="22" t="s">
        <v>163</v>
      </c>
      <c r="H192" s="23" t="s">
        <v>236</v>
      </c>
      <c r="I192" s="19">
        <v>48</v>
      </c>
      <c r="J192" s="24">
        <v>1</v>
      </c>
      <c r="K192" s="25"/>
    </row>
    <row r="193" spans="1:11" x14ac:dyDescent="0.25">
      <c r="A193" s="18">
        <v>43941</v>
      </c>
      <c r="B193" s="19">
        <v>830650</v>
      </c>
      <c r="C193" s="19" t="s">
        <v>237</v>
      </c>
      <c r="D193" s="20">
        <v>42220.9</v>
      </c>
      <c r="E193" s="20"/>
      <c r="F193" s="21">
        <f t="shared" si="2"/>
        <v>994.99999999996362</v>
      </c>
      <c r="G193" s="22" t="s">
        <v>139</v>
      </c>
      <c r="H193" s="23" t="s">
        <v>238</v>
      </c>
      <c r="I193" s="19">
        <v>105</v>
      </c>
      <c r="J193" s="24">
        <v>1</v>
      </c>
      <c r="K193" s="25"/>
    </row>
    <row r="194" spans="1:11" x14ac:dyDescent="0.25">
      <c r="A194" s="18">
        <v>43941</v>
      </c>
      <c r="B194" s="19">
        <v>914034</v>
      </c>
      <c r="C194" s="19" t="s">
        <v>16</v>
      </c>
      <c r="D194" s="20">
        <v>995</v>
      </c>
      <c r="E194" s="20"/>
      <c r="F194" s="21">
        <f t="shared" si="2"/>
        <v>-3.637978807091713E-11</v>
      </c>
      <c r="G194" s="22" t="s">
        <v>17</v>
      </c>
      <c r="H194" s="23" t="s">
        <v>18</v>
      </c>
      <c r="I194" s="19">
        <v>1578</v>
      </c>
      <c r="J194" s="24">
        <v>1</v>
      </c>
      <c r="K194" s="25">
        <v>43913</v>
      </c>
    </row>
    <row r="195" spans="1:11" x14ac:dyDescent="0.25">
      <c r="A195" s="18">
        <v>43943</v>
      </c>
      <c r="B195" s="19">
        <v>491350</v>
      </c>
      <c r="C195" s="19" t="s">
        <v>16</v>
      </c>
      <c r="D195" s="20">
        <v>675</v>
      </c>
      <c r="E195" s="20"/>
      <c r="F195" s="21">
        <f t="shared" si="2"/>
        <v>-675.00000000003638</v>
      </c>
      <c r="G195" s="22" t="s">
        <v>17</v>
      </c>
      <c r="H195" s="23" t="s">
        <v>18</v>
      </c>
      <c r="I195" s="19">
        <v>1581</v>
      </c>
      <c r="J195" s="24">
        <v>1</v>
      </c>
      <c r="K195" s="25">
        <v>43914</v>
      </c>
    </row>
    <row r="196" spans="1:11" x14ac:dyDescent="0.25">
      <c r="A196" s="18">
        <v>43943</v>
      </c>
      <c r="B196" s="19">
        <v>493724</v>
      </c>
      <c r="C196" s="19" t="s">
        <v>16</v>
      </c>
      <c r="D196" s="20">
        <v>216</v>
      </c>
      <c r="E196" s="20"/>
      <c r="F196" s="21">
        <f t="shared" si="2"/>
        <v>-891.00000000003638</v>
      </c>
      <c r="G196" s="22" t="s">
        <v>31</v>
      </c>
      <c r="H196" s="23" t="s">
        <v>181</v>
      </c>
      <c r="I196" s="19">
        <v>422897</v>
      </c>
      <c r="J196" s="24">
        <v>2</v>
      </c>
      <c r="K196" s="25">
        <v>43882</v>
      </c>
    </row>
    <row r="197" spans="1:11" x14ac:dyDescent="0.25">
      <c r="A197" s="18">
        <v>43943</v>
      </c>
      <c r="B197" s="19">
        <v>492335</v>
      </c>
      <c r="C197" s="19" t="s">
        <v>16</v>
      </c>
      <c r="D197" s="20">
        <v>877.5</v>
      </c>
      <c r="E197" s="20"/>
      <c r="F197" s="21">
        <f t="shared" si="2"/>
        <v>-1768.5000000000364</v>
      </c>
      <c r="G197" s="22" t="s">
        <v>150</v>
      </c>
      <c r="H197" s="23" t="s">
        <v>213</v>
      </c>
      <c r="I197" s="19">
        <v>3461</v>
      </c>
      <c r="J197" s="24">
        <v>1</v>
      </c>
      <c r="K197" s="25">
        <v>43915</v>
      </c>
    </row>
    <row r="198" spans="1:11" x14ac:dyDescent="0.25">
      <c r="A198" s="18">
        <v>43943</v>
      </c>
      <c r="B198" s="19">
        <v>493155</v>
      </c>
      <c r="C198" s="19" t="s">
        <v>16</v>
      </c>
      <c r="D198" s="20">
        <v>1073.73</v>
      </c>
      <c r="E198" s="20"/>
      <c r="F198" s="21">
        <f t="shared" si="2"/>
        <v>-2842.2300000000364</v>
      </c>
      <c r="G198" s="22" t="s">
        <v>150</v>
      </c>
      <c r="H198" s="23" t="s">
        <v>239</v>
      </c>
      <c r="I198" s="19">
        <v>1095</v>
      </c>
      <c r="J198" s="24">
        <v>1</v>
      </c>
      <c r="K198" s="25">
        <v>43915</v>
      </c>
    </row>
    <row r="199" spans="1:11" x14ac:dyDescent="0.25">
      <c r="A199" s="18">
        <v>43943</v>
      </c>
      <c r="B199" s="19">
        <v>727220</v>
      </c>
      <c r="C199" s="19" t="s">
        <v>29</v>
      </c>
      <c r="D199" s="20"/>
      <c r="E199" s="20">
        <v>5032.2300000000005</v>
      </c>
      <c r="F199" s="21">
        <f t="shared" si="2"/>
        <v>2189.9999999999641</v>
      </c>
      <c r="G199" s="22" t="s">
        <v>195</v>
      </c>
      <c r="H199" s="23"/>
      <c r="I199" s="19"/>
      <c r="J199" s="24"/>
      <c r="K199" s="25"/>
    </row>
    <row r="200" spans="1:11" x14ac:dyDescent="0.25">
      <c r="A200" s="18">
        <v>43943</v>
      </c>
      <c r="B200" s="19">
        <v>490769</v>
      </c>
      <c r="C200" s="19" t="s">
        <v>16</v>
      </c>
      <c r="D200" s="20">
        <v>14.5</v>
      </c>
      <c r="E200" s="20"/>
      <c r="F200" s="21">
        <f t="shared" si="2"/>
        <v>2175.4999999999641</v>
      </c>
      <c r="G200" s="22" t="s">
        <v>132</v>
      </c>
      <c r="H200" s="23" t="s">
        <v>240</v>
      </c>
      <c r="I200" s="19">
        <v>12690</v>
      </c>
      <c r="J200" s="24">
        <v>6</v>
      </c>
      <c r="K200" s="25">
        <v>43923</v>
      </c>
    </row>
    <row r="201" spans="1:11" x14ac:dyDescent="0.25">
      <c r="A201" s="18">
        <v>43943</v>
      </c>
      <c r="B201" s="19">
        <v>1</v>
      </c>
      <c r="C201" s="19" t="s">
        <v>193</v>
      </c>
      <c r="D201" s="20"/>
      <c r="E201" s="20">
        <v>200</v>
      </c>
      <c r="F201" s="21">
        <f t="shared" si="2"/>
        <v>2375.4999999999641</v>
      </c>
      <c r="G201" s="22" t="s">
        <v>176</v>
      </c>
      <c r="H201" s="23"/>
      <c r="I201" s="19"/>
      <c r="J201" s="24"/>
      <c r="K201" s="25"/>
    </row>
    <row r="202" spans="1:11" x14ac:dyDescent="0.25">
      <c r="A202" s="18">
        <v>43943</v>
      </c>
      <c r="B202" s="19">
        <v>494322</v>
      </c>
      <c r="C202" s="19" t="s">
        <v>16</v>
      </c>
      <c r="D202" s="20">
        <v>1195.5</v>
      </c>
      <c r="E202" s="20"/>
      <c r="F202" s="21">
        <f t="shared" ref="F202:F247" si="3">F201-D202+E202</f>
        <v>1179.9999999999641</v>
      </c>
      <c r="G202" s="22" t="s">
        <v>158</v>
      </c>
      <c r="H202" s="23"/>
      <c r="I202" s="19"/>
      <c r="J202" s="24"/>
      <c r="K202" s="25"/>
    </row>
    <row r="203" spans="1:11" x14ac:dyDescent="0.25">
      <c r="A203" s="18">
        <v>43943</v>
      </c>
      <c r="B203" s="19">
        <v>169821</v>
      </c>
      <c r="C203" s="19" t="s">
        <v>115</v>
      </c>
      <c r="D203" s="20">
        <v>1180</v>
      </c>
      <c r="E203" s="20"/>
      <c r="F203" s="21">
        <f t="shared" si="3"/>
        <v>-3.5925040720030665E-11</v>
      </c>
      <c r="G203" s="22" t="s">
        <v>19</v>
      </c>
      <c r="H203" s="23" t="s">
        <v>241</v>
      </c>
      <c r="I203" s="19">
        <v>1</v>
      </c>
      <c r="J203" s="24">
        <v>1</v>
      </c>
      <c r="K203" s="25"/>
    </row>
    <row r="204" spans="1:11" x14ac:dyDescent="0.25">
      <c r="A204" s="18">
        <v>43944</v>
      </c>
      <c r="B204" s="19">
        <v>422967</v>
      </c>
      <c r="C204" s="19" t="s">
        <v>16</v>
      </c>
      <c r="D204" s="20">
        <v>525.5</v>
      </c>
      <c r="E204" s="20"/>
      <c r="F204" s="21">
        <f t="shared" si="3"/>
        <v>-525.50000000003593</v>
      </c>
      <c r="G204" s="22" t="s">
        <v>31</v>
      </c>
      <c r="H204" s="23" t="s">
        <v>242</v>
      </c>
      <c r="I204" s="19">
        <v>5543</v>
      </c>
      <c r="J204" s="24">
        <v>1</v>
      </c>
      <c r="K204" s="25">
        <v>43914</v>
      </c>
    </row>
    <row r="205" spans="1:11" x14ac:dyDescent="0.25">
      <c r="A205" s="18">
        <v>43944</v>
      </c>
      <c r="B205" s="19">
        <v>727220</v>
      </c>
      <c r="C205" s="19" t="s">
        <v>29</v>
      </c>
      <c r="D205" s="20"/>
      <c r="E205" s="20">
        <v>5496</v>
      </c>
      <c r="F205" s="21">
        <f t="shared" si="3"/>
        <v>4970.4999999999636</v>
      </c>
      <c r="G205" s="22" t="s">
        <v>195</v>
      </c>
      <c r="H205" s="23"/>
      <c r="I205" s="19"/>
      <c r="J205" s="24"/>
      <c r="K205" s="25"/>
    </row>
    <row r="206" spans="1:11" x14ac:dyDescent="0.25">
      <c r="A206" s="18">
        <v>43944</v>
      </c>
      <c r="B206" s="19">
        <v>231516</v>
      </c>
      <c r="C206" s="19" t="s">
        <v>112</v>
      </c>
      <c r="D206" s="20">
        <v>4370.5</v>
      </c>
      <c r="E206" s="20"/>
      <c r="F206" s="21">
        <f t="shared" si="3"/>
        <v>599.99999999996362</v>
      </c>
      <c r="G206" s="22" t="s">
        <v>198</v>
      </c>
      <c r="H206" s="23"/>
      <c r="I206" s="19"/>
      <c r="J206" s="24"/>
      <c r="K206" s="25"/>
    </row>
    <row r="207" spans="1:11" x14ac:dyDescent="0.25">
      <c r="A207" s="18">
        <v>43944</v>
      </c>
      <c r="B207" s="19">
        <v>231515</v>
      </c>
      <c r="C207" s="19" t="s">
        <v>112</v>
      </c>
      <c r="D207" s="20">
        <v>600</v>
      </c>
      <c r="E207" s="20"/>
      <c r="F207" s="21">
        <f t="shared" si="3"/>
        <v>-3.637978807091713E-11</v>
      </c>
      <c r="G207" s="22" t="s">
        <v>43</v>
      </c>
      <c r="H207" s="23" t="s">
        <v>243</v>
      </c>
      <c r="I207" s="19">
        <v>11</v>
      </c>
      <c r="J207" s="24">
        <v>2</v>
      </c>
      <c r="K207" s="25">
        <v>43930</v>
      </c>
    </row>
    <row r="208" spans="1:11" x14ac:dyDescent="0.25">
      <c r="A208" s="18">
        <v>43945</v>
      </c>
      <c r="B208" s="19">
        <v>354648</v>
      </c>
      <c r="C208" s="19" t="s">
        <v>16</v>
      </c>
      <c r="D208" s="20">
        <v>355</v>
      </c>
      <c r="E208" s="20"/>
      <c r="F208" s="21">
        <f t="shared" si="3"/>
        <v>-355.00000000003638</v>
      </c>
      <c r="G208" s="22" t="s">
        <v>17</v>
      </c>
      <c r="H208" s="23" t="s">
        <v>18</v>
      </c>
      <c r="I208" s="19">
        <v>1594</v>
      </c>
      <c r="J208" s="24">
        <v>1</v>
      </c>
      <c r="K208" s="25">
        <v>43917</v>
      </c>
    </row>
    <row r="209" spans="1:11" x14ac:dyDescent="0.25">
      <c r="A209" s="18">
        <v>43945</v>
      </c>
      <c r="B209" s="19">
        <v>353807</v>
      </c>
      <c r="C209" s="19" t="s">
        <v>16</v>
      </c>
      <c r="D209" s="20">
        <v>1815</v>
      </c>
      <c r="E209" s="20"/>
      <c r="F209" s="21">
        <f t="shared" si="3"/>
        <v>-2170.0000000000364</v>
      </c>
      <c r="G209" s="22" t="s">
        <v>169</v>
      </c>
      <c r="H209" s="23" t="s">
        <v>217</v>
      </c>
      <c r="I209" s="19">
        <v>5481</v>
      </c>
      <c r="J209" s="24">
        <v>1</v>
      </c>
      <c r="K209" s="25">
        <v>43916</v>
      </c>
    </row>
    <row r="210" spans="1:11" x14ac:dyDescent="0.25">
      <c r="A210" s="18">
        <v>43945</v>
      </c>
      <c r="B210" s="19">
        <v>242342</v>
      </c>
      <c r="C210" s="19" t="s">
        <v>41</v>
      </c>
      <c r="D210" s="20"/>
      <c r="E210" s="20">
        <v>100</v>
      </c>
      <c r="F210" s="21">
        <f t="shared" si="3"/>
        <v>-2070.0000000000364</v>
      </c>
      <c r="G210" s="22" t="s">
        <v>176</v>
      </c>
      <c r="H210" s="23"/>
      <c r="I210" s="19"/>
      <c r="J210" s="24"/>
      <c r="K210" s="25"/>
    </row>
    <row r="211" spans="1:11" x14ac:dyDescent="0.25">
      <c r="A211" s="18">
        <v>43945</v>
      </c>
      <c r="B211" s="19">
        <v>727220</v>
      </c>
      <c r="C211" s="19" t="s">
        <v>29</v>
      </c>
      <c r="D211" s="20"/>
      <c r="E211" s="20">
        <v>3096.17</v>
      </c>
      <c r="F211" s="21">
        <f t="shared" si="3"/>
        <v>1026.1699999999637</v>
      </c>
      <c r="G211" s="22" t="s">
        <v>195</v>
      </c>
      <c r="H211" s="23"/>
      <c r="I211" s="19"/>
      <c r="J211" s="24"/>
      <c r="K211" s="25"/>
    </row>
    <row r="212" spans="1:11" x14ac:dyDescent="0.25">
      <c r="A212" s="18">
        <v>43945</v>
      </c>
      <c r="B212" s="19">
        <v>1002</v>
      </c>
      <c r="C212" s="19" t="s">
        <v>244</v>
      </c>
      <c r="D212" s="20"/>
      <c r="E212" s="20">
        <v>1195.5</v>
      </c>
      <c r="F212" s="21">
        <f t="shared" si="3"/>
        <v>2221.6699999999637</v>
      </c>
      <c r="G212" s="22" t="s">
        <v>54</v>
      </c>
      <c r="H212" s="23"/>
      <c r="I212" s="19"/>
      <c r="J212" s="24"/>
      <c r="K212" s="25"/>
    </row>
    <row r="213" spans="1:11" x14ac:dyDescent="0.25">
      <c r="A213" s="18">
        <v>43945</v>
      </c>
      <c r="B213" s="19">
        <v>354248</v>
      </c>
      <c r="C213" s="19" t="s">
        <v>16</v>
      </c>
      <c r="D213" s="20">
        <v>2221.67</v>
      </c>
      <c r="E213" s="20"/>
      <c r="F213" s="21">
        <f t="shared" si="3"/>
        <v>-3.637978807091713E-11</v>
      </c>
      <c r="G213" s="22" t="s">
        <v>19</v>
      </c>
      <c r="H213" s="23" t="s">
        <v>182</v>
      </c>
      <c r="I213" s="19">
        <v>680015</v>
      </c>
      <c r="J213" s="24">
        <v>4</v>
      </c>
      <c r="K213" s="25">
        <v>43825</v>
      </c>
    </row>
    <row r="214" spans="1:11" x14ac:dyDescent="0.25">
      <c r="A214" s="18">
        <v>43948</v>
      </c>
      <c r="B214" s="19">
        <v>565104</v>
      </c>
      <c r="C214" s="19" t="s">
        <v>16</v>
      </c>
      <c r="D214" s="20">
        <v>406.58</v>
      </c>
      <c r="E214" s="20"/>
      <c r="F214" s="21">
        <f t="shared" si="3"/>
        <v>-406.58000000003636</v>
      </c>
      <c r="G214" s="22" t="s">
        <v>31</v>
      </c>
      <c r="H214" s="23" t="s">
        <v>181</v>
      </c>
      <c r="I214" s="19">
        <v>739242</v>
      </c>
      <c r="J214" s="24">
        <v>1</v>
      </c>
      <c r="K214" s="25">
        <v>43920</v>
      </c>
    </row>
    <row r="215" spans="1:11" x14ac:dyDescent="0.25">
      <c r="A215" s="18">
        <v>43948</v>
      </c>
      <c r="B215" s="19">
        <v>562798</v>
      </c>
      <c r="C215" s="19" t="s">
        <v>16</v>
      </c>
      <c r="D215" s="20">
        <v>1500.71</v>
      </c>
      <c r="E215" s="20"/>
      <c r="F215" s="21">
        <f t="shared" si="3"/>
        <v>-1907.2900000000363</v>
      </c>
      <c r="G215" s="22" t="s">
        <v>31</v>
      </c>
      <c r="H215" s="23" t="s">
        <v>190</v>
      </c>
      <c r="I215" s="19">
        <v>2050003</v>
      </c>
      <c r="J215" s="24">
        <v>1</v>
      </c>
      <c r="K215" s="25">
        <v>43920</v>
      </c>
    </row>
    <row r="216" spans="1:11" x14ac:dyDescent="0.25">
      <c r="A216" s="18">
        <v>43948</v>
      </c>
      <c r="B216" s="19">
        <v>562079</v>
      </c>
      <c r="C216" s="19" t="s">
        <v>16</v>
      </c>
      <c r="D216" s="20">
        <v>23.6</v>
      </c>
      <c r="E216" s="20"/>
      <c r="F216" s="21">
        <f t="shared" si="3"/>
        <v>-1930.8900000000363</v>
      </c>
      <c r="G216" s="22" t="s">
        <v>19</v>
      </c>
      <c r="H216" s="23" t="s">
        <v>190</v>
      </c>
      <c r="I216" s="19">
        <v>788883</v>
      </c>
      <c r="J216" s="24">
        <v>1</v>
      </c>
      <c r="K216" s="25">
        <v>43920</v>
      </c>
    </row>
    <row r="217" spans="1:11" x14ac:dyDescent="0.25">
      <c r="A217" s="18">
        <v>43948</v>
      </c>
      <c r="B217" s="19">
        <v>561464</v>
      </c>
      <c r="C217" s="19" t="s">
        <v>16</v>
      </c>
      <c r="D217" s="20">
        <v>925</v>
      </c>
      <c r="E217" s="20"/>
      <c r="F217" s="21">
        <f t="shared" si="3"/>
        <v>-2855.8900000000363</v>
      </c>
      <c r="G217" s="22" t="s">
        <v>19</v>
      </c>
      <c r="H217" s="23" t="s">
        <v>190</v>
      </c>
      <c r="I217" s="19">
        <v>320540</v>
      </c>
      <c r="J217" s="24">
        <v>1</v>
      </c>
      <c r="K217" s="25">
        <v>43920</v>
      </c>
    </row>
    <row r="218" spans="1:11" x14ac:dyDescent="0.25">
      <c r="A218" s="18">
        <v>43948</v>
      </c>
      <c r="B218" s="19">
        <v>32020</v>
      </c>
      <c r="C218" s="19" t="s">
        <v>107</v>
      </c>
      <c r="D218" s="20">
        <v>169</v>
      </c>
      <c r="E218" s="20"/>
      <c r="F218" s="21">
        <f t="shared" si="3"/>
        <v>-3024.8900000000363</v>
      </c>
      <c r="G218" s="22" t="s">
        <v>50</v>
      </c>
      <c r="H218" s="23"/>
      <c r="I218" s="19"/>
      <c r="J218" s="24"/>
      <c r="K218" s="25"/>
    </row>
    <row r="219" spans="1:11" x14ac:dyDescent="0.25">
      <c r="A219" s="18">
        <v>43948</v>
      </c>
      <c r="B219" s="19">
        <v>565654</v>
      </c>
      <c r="C219" s="19" t="s">
        <v>16</v>
      </c>
      <c r="D219" s="20">
        <v>711.77</v>
      </c>
      <c r="E219" s="20"/>
      <c r="F219" s="21">
        <f t="shared" si="3"/>
        <v>-3736.6600000000362</v>
      </c>
      <c r="G219" s="22" t="s">
        <v>35</v>
      </c>
      <c r="H219" s="23" t="s">
        <v>203</v>
      </c>
      <c r="I219" s="19">
        <v>69460</v>
      </c>
      <c r="J219" s="24">
        <v>1</v>
      </c>
      <c r="K219" s="25">
        <v>43913</v>
      </c>
    </row>
    <row r="220" spans="1:11" x14ac:dyDescent="0.25">
      <c r="A220" s="18">
        <v>43948</v>
      </c>
      <c r="B220" s="19">
        <v>563573</v>
      </c>
      <c r="C220" s="19" t="s">
        <v>16</v>
      </c>
      <c r="D220" s="20">
        <v>1539.28</v>
      </c>
      <c r="E220" s="20"/>
      <c r="F220" s="21">
        <f t="shared" si="3"/>
        <v>-5275.940000000036</v>
      </c>
      <c r="G220" s="22" t="s">
        <v>31</v>
      </c>
      <c r="H220" s="23" t="s">
        <v>192</v>
      </c>
      <c r="I220" s="19">
        <v>16196</v>
      </c>
      <c r="J220" s="24">
        <v>1</v>
      </c>
      <c r="K220" s="25">
        <v>43920</v>
      </c>
    </row>
    <row r="221" spans="1:11" x14ac:dyDescent="0.25">
      <c r="A221" s="18">
        <v>43948</v>
      </c>
      <c r="B221" s="19">
        <v>613396</v>
      </c>
      <c r="C221" s="19" t="s">
        <v>245</v>
      </c>
      <c r="D221" s="20">
        <v>5060.22</v>
      </c>
      <c r="E221" s="20"/>
      <c r="F221" s="21">
        <f t="shared" si="3"/>
        <v>-10336.160000000036</v>
      </c>
      <c r="G221" s="22" t="s">
        <v>122</v>
      </c>
      <c r="H221" s="23" t="s">
        <v>246</v>
      </c>
      <c r="I221" s="19">
        <v>13095279</v>
      </c>
      <c r="J221" s="24">
        <v>44</v>
      </c>
      <c r="K221" s="25">
        <v>43923</v>
      </c>
    </row>
    <row r="222" spans="1:11" x14ac:dyDescent="0.25">
      <c r="A222" s="18">
        <v>43948</v>
      </c>
      <c r="B222" s="19">
        <v>727220</v>
      </c>
      <c r="C222" s="19" t="s">
        <v>29</v>
      </c>
      <c r="D222" s="20"/>
      <c r="E222" s="20">
        <v>13448.960000000001</v>
      </c>
      <c r="F222" s="21">
        <f t="shared" si="3"/>
        <v>3112.7999999999647</v>
      </c>
      <c r="G222" s="22" t="s">
        <v>195</v>
      </c>
      <c r="H222" s="23"/>
      <c r="I222" s="19"/>
      <c r="J222" s="24"/>
      <c r="K222" s="25"/>
    </row>
    <row r="223" spans="1:11" x14ac:dyDescent="0.25">
      <c r="A223" s="18">
        <v>43948</v>
      </c>
      <c r="B223" s="19">
        <v>564571</v>
      </c>
      <c r="C223" s="19" t="s">
        <v>16</v>
      </c>
      <c r="D223" s="20">
        <v>3112.8</v>
      </c>
      <c r="E223" s="20"/>
      <c r="F223" s="21">
        <f t="shared" si="3"/>
        <v>-3.5470293369144201E-11</v>
      </c>
      <c r="G223" s="22" t="s">
        <v>19</v>
      </c>
      <c r="H223" s="23" t="s">
        <v>247</v>
      </c>
      <c r="I223" s="19">
        <v>64198</v>
      </c>
      <c r="J223" s="24">
        <v>1</v>
      </c>
      <c r="K223" s="25">
        <v>43920</v>
      </c>
    </row>
    <row r="224" spans="1:11" x14ac:dyDescent="0.25">
      <c r="A224" s="18">
        <v>43949</v>
      </c>
      <c r="B224" s="19">
        <v>174492</v>
      </c>
      <c r="C224" s="19" t="s">
        <v>16</v>
      </c>
      <c r="D224" s="20">
        <v>733.80000000000007</v>
      </c>
      <c r="E224" s="20"/>
      <c r="F224" s="21">
        <f t="shared" si="3"/>
        <v>-733.80000000003554</v>
      </c>
      <c r="G224" s="22" t="s">
        <v>31</v>
      </c>
      <c r="H224" s="23" t="s">
        <v>183</v>
      </c>
      <c r="I224" s="19">
        <v>103332</v>
      </c>
      <c r="J224" s="24">
        <v>1</v>
      </c>
      <c r="K224" s="25">
        <v>43921</v>
      </c>
    </row>
    <row r="225" spans="1:11" x14ac:dyDescent="0.25">
      <c r="A225" s="18">
        <v>43949</v>
      </c>
      <c r="B225" s="19">
        <v>174805</v>
      </c>
      <c r="C225" s="19" t="s">
        <v>16</v>
      </c>
      <c r="D225" s="20">
        <v>157</v>
      </c>
      <c r="E225" s="20"/>
      <c r="F225" s="21">
        <f t="shared" si="3"/>
        <v>-890.80000000003554</v>
      </c>
      <c r="G225" s="22" t="s">
        <v>148</v>
      </c>
      <c r="H225" s="23" t="s">
        <v>248</v>
      </c>
      <c r="I225" s="19">
        <v>235160</v>
      </c>
      <c r="J225" s="24">
        <v>1</v>
      </c>
      <c r="K225" s="25">
        <v>43921</v>
      </c>
    </row>
    <row r="226" spans="1:11" x14ac:dyDescent="0.25">
      <c r="A226" s="18">
        <v>43949</v>
      </c>
      <c r="B226" s="19">
        <v>281000</v>
      </c>
      <c r="C226" s="19" t="s">
        <v>112</v>
      </c>
      <c r="D226" s="20">
        <v>118055.38</v>
      </c>
      <c r="E226" s="20"/>
      <c r="F226" s="21">
        <f t="shared" si="3"/>
        <v>-118946.18000000004</v>
      </c>
      <c r="G226" s="22" t="s">
        <v>160</v>
      </c>
      <c r="H226" s="23"/>
      <c r="I226" s="19"/>
      <c r="J226" s="24"/>
      <c r="K226" s="25"/>
    </row>
    <row r="227" spans="1:11" x14ac:dyDescent="0.25">
      <c r="A227" s="18">
        <v>43949</v>
      </c>
      <c r="B227" s="19">
        <v>175140</v>
      </c>
      <c r="C227" s="19" t="s">
        <v>16</v>
      </c>
      <c r="D227" s="20">
        <v>749.48</v>
      </c>
      <c r="E227" s="20"/>
      <c r="F227" s="21">
        <f t="shared" si="3"/>
        <v>-119695.66000000003</v>
      </c>
      <c r="G227" s="22" t="s">
        <v>31</v>
      </c>
      <c r="H227" s="23" t="s">
        <v>203</v>
      </c>
      <c r="I227" s="19">
        <v>71545</v>
      </c>
      <c r="J227" s="24">
        <v>1</v>
      </c>
      <c r="K227" s="25">
        <v>43921</v>
      </c>
    </row>
    <row r="228" spans="1:11" x14ac:dyDescent="0.25">
      <c r="A228" s="18">
        <v>43949</v>
      </c>
      <c r="B228" s="19">
        <v>727220</v>
      </c>
      <c r="C228" s="19" t="s">
        <v>29</v>
      </c>
      <c r="D228" s="20"/>
      <c r="E228" s="20">
        <v>120142.07</v>
      </c>
      <c r="F228" s="21">
        <f t="shared" si="3"/>
        <v>446.40999999997439</v>
      </c>
      <c r="G228" s="22" t="s">
        <v>195</v>
      </c>
      <c r="H228" s="23"/>
      <c r="I228" s="19"/>
      <c r="J228" s="24"/>
      <c r="K228" s="25"/>
    </row>
    <row r="229" spans="1:11" x14ac:dyDescent="0.25">
      <c r="A229" s="18">
        <v>43949</v>
      </c>
      <c r="B229" s="19">
        <v>174211</v>
      </c>
      <c r="C229" s="19" t="s">
        <v>16</v>
      </c>
      <c r="D229" s="20">
        <v>446.41</v>
      </c>
      <c r="E229" s="20"/>
      <c r="F229" s="21">
        <f t="shared" si="3"/>
        <v>-2.5636381906224415E-11</v>
      </c>
      <c r="G229" s="22" t="s">
        <v>31</v>
      </c>
      <c r="H229" s="23" t="s">
        <v>203</v>
      </c>
      <c r="I229" s="19">
        <v>428875</v>
      </c>
      <c r="J229" s="24">
        <v>1</v>
      </c>
      <c r="K229" s="25">
        <v>43921</v>
      </c>
    </row>
    <row r="230" spans="1:11" x14ac:dyDescent="0.25">
      <c r="A230" s="18">
        <v>43950</v>
      </c>
      <c r="B230" s="19">
        <v>292347</v>
      </c>
      <c r="C230" s="19" t="s">
        <v>16</v>
      </c>
      <c r="D230" s="20">
        <v>1431.79</v>
      </c>
      <c r="E230" s="20"/>
      <c r="F230" s="21">
        <f t="shared" si="3"/>
        <v>-1431.7900000000257</v>
      </c>
      <c r="G230" s="22" t="s">
        <v>35</v>
      </c>
      <c r="H230" s="23" t="s">
        <v>32</v>
      </c>
      <c r="I230" s="19">
        <v>1278822</v>
      </c>
      <c r="J230" s="24">
        <v>1</v>
      </c>
      <c r="K230" s="25">
        <v>43920</v>
      </c>
    </row>
    <row r="231" spans="1:11" x14ac:dyDescent="0.25">
      <c r="A231" s="18">
        <v>43950</v>
      </c>
      <c r="B231" s="19">
        <v>294514</v>
      </c>
      <c r="C231" s="19" t="s">
        <v>16</v>
      </c>
      <c r="D231" s="20">
        <v>803.51</v>
      </c>
      <c r="E231" s="20"/>
      <c r="F231" s="21">
        <f t="shared" si="3"/>
        <v>-2235.3000000000256</v>
      </c>
      <c r="G231" s="22" t="s">
        <v>35</v>
      </c>
      <c r="H231" s="23" t="s">
        <v>187</v>
      </c>
      <c r="I231" s="19">
        <v>1088242</v>
      </c>
      <c r="J231" s="24">
        <v>1</v>
      </c>
      <c r="K231" s="25">
        <v>43920</v>
      </c>
    </row>
    <row r="232" spans="1:11" x14ac:dyDescent="0.25">
      <c r="A232" s="18">
        <v>43950</v>
      </c>
      <c r="B232" s="19">
        <v>290692</v>
      </c>
      <c r="C232" s="19" t="s">
        <v>16</v>
      </c>
      <c r="D232" s="20">
        <v>767.4</v>
      </c>
      <c r="E232" s="20"/>
      <c r="F232" s="21">
        <f t="shared" si="3"/>
        <v>-3002.7000000000257</v>
      </c>
      <c r="G232" s="22" t="s">
        <v>31</v>
      </c>
      <c r="H232" s="23" t="s">
        <v>249</v>
      </c>
      <c r="I232" s="19">
        <v>474648</v>
      </c>
      <c r="J232" s="24">
        <v>1</v>
      </c>
      <c r="K232" s="25">
        <v>43920</v>
      </c>
    </row>
    <row r="233" spans="1:11" x14ac:dyDescent="0.25">
      <c r="A233" s="18">
        <v>43950</v>
      </c>
      <c r="B233" s="19">
        <v>292738</v>
      </c>
      <c r="C233" s="19" t="s">
        <v>16</v>
      </c>
      <c r="D233" s="20">
        <v>1140.02</v>
      </c>
      <c r="E233" s="20"/>
      <c r="F233" s="21">
        <f t="shared" si="3"/>
        <v>-4142.7200000000257</v>
      </c>
      <c r="G233" s="22" t="s">
        <v>31</v>
      </c>
      <c r="H233" s="23" t="s">
        <v>250</v>
      </c>
      <c r="I233" s="19">
        <v>128362</v>
      </c>
      <c r="J233" s="24">
        <v>1</v>
      </c>
      <c r="K233" s="25">
        <v>43920</v>
      </c>
    </row>
    <row r="234" spans="1:11" x14ac:dyDescent="0.25">
      <c r="A234" s="18">
        <v>43950</v>
      </c>
      <c r="B234" s="19">
        <v>291266</v>
      </c>
      <c r="C234" s="19" t="s">
        <v>16</v>
      </c>
      <c r="D234" s="20">
        <v>2301.15</v>
      </c>
      <c r="E234" s="20"/>
      <c r="F234" s="21">
        <f t="shared" si="3"/>
        <v>-6443.8700000000263</v>
      </c>
      <c r="G234" s="22" t="s">
        <v>19</v>
      </c>
      <c r="H234" s="23" t="s">
        <v>251</v>
      </c>
      <c r="I234" s="19">
        <v>102256</v>
      </c>
      <c r="J234" s="24">
        <v>1</v>
      </c>
      <c r="K234" s="25">
        <v>43920</v>
      </c>
    </row>
    <row r="235" spans="1:11" x14ac:dyDescent="0.25">
      <c r="A235" s="18">
        <v>43950</v>
      </c>
      <c r="B235" s="19">
        <v>293134</v>
      </c>
      <c r="C235" s="19" t="s">
        <v>16</v>
      </c>
      <c r="D235" s="20">
        <v>800.55000000000007</v>
      </c>
      <c r="E235" s="20"/>
      <c r="F235" s="21">
        <f t="shared" si="3"/>
        <v>-7244.4200000000264</v>
      </c>
      <c r="G235" s="22" t="s">
        <v>19</v>
      </c>
      <c r="H235" s="23" t="s">
        <v>191</v>
      </c>
      <c r="I235" s="19">
        <v>49534</v>
      </c>
      <c r="J235" s="24">
        <v>1</v>
      </c>
      <c r="K235" s="25">
        <v>43920</v>
      </c>
    </row>
    <row r="236" spans="1:11" x14ac:dyDescent="0.25">
      <c r="A236" s="18">
        <v>43950</v>
      </c>
      <c r="B236" s="19">
        <v>748</v>
      </c>
      <c r="C236" s="19" t="s">
        <v>193</v>
      </c>
      <c r="D236" s="20"/>
      <c r="E236" s="20">
        <v>100</v>
      </c>
      <c r="F236" s="21">
        <f t="shared" si="3"/>
        <v>-7144.4200000000264</v>
      </c>
      <c r="G236" s="22" t="s">
        <v>176</v>
      </c>
      <c r="H236" s="23"/>
      <c r="I236" s="19"/>
      <c r="J236" s="24"/>
      <c r="K236" s="25"/>
    </row>
    <row r="237" spans="1:11" x14ac:dyDescent="0.25">
      <c r="A237" s="18">
        <v>43950</v>
      </c>
      <c r="B237" s="19">
        <v>128637</v>
      </c>
      <c r="C237" s="19" t="s">
        <v>115</v>
      </c>
      <c r="D237" s="20">
        <v>266.60000000000002</v>
      </c>
      <c r="E237" s="20"/>
      <c r="F237" s="21">
        <f t="shared" si="3"/>
        <v>-7411.0200000000268</v>
      </c>
      <c r="G237" s="22" t="s">
        <v>172</v>
      </c>
      <c r="H237" s="23" t="s">
        <v>252</v>
      </c>
      <c r="I237" s="19">
        <v>405</v>
      </c>
      <c r="J237" s="24">
        <v>1</v>
      </c>
      <c r="K237" s="25"/>
    </row>
    <row r="238" spans="1:11" x14ac:dyDescent="0.25">
      <c r="A238" s="18">
        <v>43950</v>
      </c>
      <c r="B238" s="19">
        <v>128352</v>
      </c>
      <c r="C238" s="19" t="s">
        <v>115</v>
      </c>
      <c r="D238" s="20">
        <v>786.6</v>
      </c>
      <c r="E238" s="20"/>
      <c r="F238" s="21">
        <f t="shared" si="3"/>
        <v>-8197.6200000000263</v>
      </c>
      <c r="G238" s="22" t="s">
        <v>172</v>
      </c>
      <c r="H238" s="23" t="s">
        <v>208</v>
      </c>
      <c r="I238" s="19">
        <v>73369118</v>
      </c>
      <c r="J238" s="24">
        <v>1</v>
      </c>
      <c r="K238" s="25"/>
    </row>
    <row r="239" spans="1:11" x14ac:dyDescent="0.25">
      <c r="A239" s="18">
        <v>43950</v>
      </c>
      <c r="B239" s="19">
        <v>296568</v>
      </c>
      <c r="C239" s="19" t="s">
        <v>16</v>
      </c>
      <c r="D239" s="20">
        <v>275.5</v>
      </c>
      <c r="E239" s="20"/>
      <c r="F239" s="21">
        <f t="shared" si="3"/>
        <v>-8473.1200000000263</v>
      </c>
      <c r="G239" s="22" t="s">
        <v>172</v>
      </c>
      <c r="H239" s="23" t="s">
        <v>253</v>
      </c>
      <c r="I239" s="19">
        <v>2650</v>
      </c>
      <c r="J239" s="24">
        <v>1</v>
      </c>
      <c r="K239" s="25"/>
    </row>
    <row r="240" spans="1:11" x14ac:dyDescent="0.25">
      <c r="A240" s="18">
        <v>43950</v>
      </c>
      <c r="B240" s="19">
        <v>291339</v>
      </c>
      <c r="C240" s="19" t="s">
        <v>112</v>
      </c>
      <c r="D240" s="20">
        <v>1261.79</v>
      </c>
      <c r="E240" s="20"/>
      <c r="F240" s="21">
        <f t="shared" si="3"/>
        <v>-9734.9100000000253</v>
      </c>
      <c r="G240" s="22" t="s">
        <v>198</v>
      </c>
      <c r="H240" s="23"/>
      <c r="I240" s="19"/>
      <c r="J240" s="24"/>
      <c r="K240" s="25"/>
    </row>
    <row r="241" spans="1:11" x14ac:dyDescent="0.25">
      <c r="A241" s="18">
        <v>43950</v>
      </c>
      <c r="B241" s="19">
        <v>727220</v>
      </c>
      <c r="C241" s="19" t="s">
        <v>29</v>
      </c>
      <c r="D241" s="20"/>
      <c r="E241" s="20">
        <v>10606.35</v>
      </c>
      <c r="F241" s="21">
        <f t="shared" si="3"/>
        <v>871.43999999997504</v>
      </c>
      <c r="G241" s="22" t="s">
        <v>195</v>
      </c>
      <c r="H241" s="23"/>
      <c r="I241" s="19"/>
      <c r="J241" s="24"/>
      <c r="K241" s="25"/>
    </row>
    <row r="242" spans="1:11" x14ac:dyDescent="0.25">
      <c r="A242" s="18">
        <v>43950</v>
      </c>
      <c r="B242" s="19">
        <v>294888</v>
      </c>
      <c r="C242" s="19" t="s">
        <v>16</v>
      </c>
      <c r="D242" s="20">
        <v>871.44</v>
      </c>
      <c r="E242" s="20"/>
      <c r="F242" s="21">
        <f t="shared" si="3"/>
        <v>-2.5011104298755527E-11</v>
      </c>
      <c r="G242" s="22" t="s">
        <v>19</v>
      </c>
      <c r="H242" s="23" t="s">
        <v>254</v>
      </c>
      <c r="I242" s="19">
        <v>33463</v>
      </c>
      <c r="J242" s="24">
        <v>1</v>
      </c>
      <c r="K242" s="25">
        <v>43922</v>
      </c>
    </row>
    <row r="243" spans="1:11" x14ac:dyDescent="0.25">
      <c r="A243" s="18">
        <v>43951</v>
      </c>
      <c r="B243" s="19">
        <v>460355</v>
      </c>
      <c r="C243" s="19" t="s">
        <v>16</v>
      </c>
      <c r="D243" s="20">
        <v>2354.5100000000002</v>
      </c>
      <c r="E243" s="20"/>
      <c r="F243" s="21">
        <f t="shared" si="3"/>
        <v>-2354.5100000000252</v>
      </c>
      <c r="G243" s="22" t="s">
        <v>19</v>
      </c>
      <c r="H243" s="23" t="s">
        <v>182</v>
      </c>
      <c r="I243" s="19">
        <v>705508</v>
      </c>
      <c r="J243" s="24">
        <v>1</v>
      </c>
      <c r="K243" s="25">
        <v>43921</v>
      </c>
    </row>
    <row r="244" spans="1:11" x14ac:dyDescent="0.25">
      <c r="A244" s="18">
        <v>43951</v>
      </c>
      <c r="B244" s="19">
        <v>461163</v>
      </c>
      <c r="C244" s="19" t="s">
        <v>16</v>
      </c>
      <c r="D244" s="20">
        <v>630.38</v>
      </c>
      <c r="E244" s="20"/>
      <c r="F244" s="21">
        <f t="shared" si="3"/>
        <v>-2984.8900000000253</v>
      </c>
      <c r="G244" s="22" t="s">
        <v>19</v>
      </c>
      <c r="H244" s="23" t="s">
        <v>175</v>
      </c>
      <c r="I244" s="19">
        <v>247209</v>
      </c>
      <c r="J244" s="24">
        <v>1</v>
      </c>
      <c r="K244" s="25">
        <v>43921</v>
      </c>
    </row>
    <row r="245" spans="1:11" x14ac:dyDescent="0.25">
      <c r="A245" s="18">
        <v>43951</v>
      </c>
      <c r="B245" s="19">
        <v>727220</v>
      </c>
      <c r="C245" s="19" t="s">
        <v>29</v>
      </c>
      <c r="D245" s="20"/>
      <c r="E245" s="20">
        <v>5177.8100000000004</v>
      </c>
      <c r="F245" s="21">
        <f t="shared" si="3"/>
        <v>2192.9199999999751</v>
      </c>
      <c r="G245" s="22" t="s">
        <v>195</v>
      </c>
      <c r="H245" s="23"/>
      <c r="I245" s="19"/>
      <c r="J245" s="24"/>
      <c r="K245" s="25"/>
    </row>
    <row r="246" spans="1:11" x14ac:dyDescent="0.25">
      <c r="A246" s="18">
        <v>43951</v>
      </c>
      <c r="B246" s="19">
        <v>458512</v>
      </c>
      <c r="C246" s="19" t="s">
        <v>16</v>
      </c>
      <c r="D246" s="20">
        <v>1529.42</v>
      </c>
      <c r="E246" s="20"/>
      <c r="F246" s="21">
        <f t="shared" si="3"/>
        <v>663.49999999997499</v>
      </c>
      <c r="G246" s="22" t="s">
        <v>35</v>
      </c>
      <c r="H246" s="23" t="s">
        <v>255</v>
      </c>
      <c r="I246" s="19">
        <v>6098</v>
      </c>
      <c r="J246" s="24">
        <v>1</v>
      </c>
      <c r="K246" s="25">
        <v>43921</v>
      </c>
    </row>
    <row r="247" spans="1:11" x14ac:dyDescent="0.25">
      <c r="A247" s="18">
        <v>43951</v>
      </c>
      <c r="B247" s="19">
        <v>459591</v>
      </c>
      <c r="C247" s="19" t="s">
        <v>16</v>
      </c>
      <c r="D247" s="20">
        <v>663.5</v>
      </c>
      <c r="E247" s="20"/>
      <c r="F247" s="21">
        <f t="shared" si="3"/>
        <v>-2.5011104298755527E-11</v>
      </c>
      <c r="G247" s="22" t="s">
        <v>19</v>
      </c>
      <c r="H247" s="23" t="s">
        <v>256</v>
      </c>
      <c r="I247" s="19">
        <v>184442</v>
      </c>
      <c r="J247" s="24">
        <v>1</v>
      </c>
      <c r="K247" s="25">
        <v>43921</v>
      </c>
    </row>
    <row r="248" spans="1:11" x14ac:dyDescent="0.25">
      <c r="A248" s="18"/>
      <c r="B248" s="19"/>
      <c r="C248" s="19"/>
      <c r="D248" s="20"/>
      <c r="E248" s="20"/>
      <c r="F248" s="21"/>
      <c r="G248" s="22"/>
      <c r="H248" s="23"/>
      <c r="I248" s="19"/>
      <c r="J248" s="24"/>
      <c r="K248" s="25"/>
    </row>
    <row r="249" spans="1:11" ht="15.75" thickBot="1" x14ac:dyDescent="0.3">
      <c r="A249" s="26" t="s">
        <v>116</v>
      </c>
      <c r="B249" s="27"/>
      <c r="C249" s="28"/>
      <c r="D249" s="29">
        <f>SUM(D10:D248)</f>
        <v>869736.27</v>
      </c>
      <c r="E249" s="29">
        <f>SUM(E10:E248)</f>
        <v>869736.27000000014</v>
      </c>
      <c r="F249" s="30">
        <f>F9-D249+E249</f>
        <v>0</v>
      </c>
      <c r="G249" s="31"/>
      <c r="H249" s="32"/>
      <c r="I249" s="33"/>
      <c r="J249" s="34"/>
      <c r="K249" s="35"/>
    </row>
    <row r="250" spans="1:11" x14ac:dyDescent="0.25">
      <c r="A250" s="36" t="s">
        <v>117</v>
      </c>
      <c r="B250" s="7"/>
      <c r="C250" s="7"/>
      <c r="D250" s="8"/>
      <c r="E250" s="7"/>
      <c r="F250" s="7"/>
      <c r="G250" s="7"/>
      <c r="H250" s="7"/>
      <c r="I250" s="7"/>
      <c r="J250" s="9"/>
      <c r="K250" s="10"/>
    </row>
    <row r="251" spans="1:11" x14ac:dyDescent="0.25">
      <c r="A251" s="36"/>
      <c r="B251" s="7"/>
      <c r="C251" s="7"/>
      <c r="D251" s="8"/>
      <c r="E251" s="7"/>
      <c r="F251" s="7"/>
      <c r="G251" s="7"/>
      <c r="H251" s="7"/>
      <c r="I251" s="7"/>
      <c r="J251" s="9"/>
      <c r="K251" s="10"/>
    </row>
    <row r="252" spans="1:11" x14ac:dyDescent="0.25">
      <c r="A252" s="36"/>
      <c r="B252" s="7"/>
      <c r="C252" s="7"/>
      <c r="D252" s="8"/>
      <c r="E252" s="7"/>
      <c r="F252" s="7"/>
      <c r="G252" s="7"/>
      <c r="H252" s="7"/>
      <c r="I252" s="7"/>
      <c r="J252" s="9"/>
      <c r="K252" s="10"/>
    </row>
    <row r="253" spans="1:11" x14ac:dyDescent="0.25">
      <c r="D253" s="1"/>
      <c r="J253" s="2"/>
      <c r="K253" s="3"/>
    </row>
    <row r="254" spans="1:11" ht="25.5" x14ac:dyDescent="0.25">
      <c r="C254" s="4" t="s">
        <v>0</v>
      </c>
      <c r="D254" s="4"/>
      <c r="E254" s="4"/>
      <c r="F254" s="4"/>
      <c r="G254" s="4"/>
      <c r="H254" s="4"/>
      <c r="I254" s="4"/>
      <c r="J254" s="4"/>
      <c r="K254" s="4"/>
    </row>
    <row r="255" spans="1:11" x14ac:dyDescent="0.25">
      <c r="D255" s="1"/>
      <c r="J255" s="2"/>
      <c r="K255" s="3"/>
    </row>
    <row r="256" spans="1:11" ht="18.75" x14ac:dyDescent="0.3">
      <c r="A256" s="5" t="s">
        <v>257</v>
      </c>
      <c r="B256" s="5"/>
      <c r="C256" s="5"/>
      <c r="D256" s="5"/>
      <c r="E256" s="5"/>
      <c r="F256" s="5"/>
      <c r="G256" s="5"/>
      <c r="H256" s="5"/>
      <c r="I256" s="5"/>
      <c r="J256" s="5"/>
      <c r="K256" s="5"/>
    </row>
    <row r="257" spans="1:11" x14ac:dyDescent="0.25">
      <c r="A257" s="7"/>
      <c r="B257" s="7"/>
      <c r="C257" s="7"/>
      <c r="D257" s="8"/>
      <c r="E257" s="7"/>
      <c r="F257" s="7"/>
      <c r="G257" s="7"/>
      <c r="H257" s="7"/>
      <c r="I257" s="7"/>
      <c r="J257" s="9"/>
      <c r="K257" s="10"/>
    </row>
    <row r="258" spans="1:11" x14ac:dyDescent="0.25">
      <c r="A258" s="37" t="s">
        <v>119</v>
      </c>
      <c r="B258" s="38"/>
      <c r="C258" s="38"/>
      <c r="D258" s="38"/>
      <c r="E258" s="39"/>
      <c r="F258" s="7"/>
      <c r="G258" s="40" t="s">
        <v>120</v>
      </c>
      <c r="H258" s="40"/>
      <c r="I258" s="40"/>
      <c r="J258" s="40"/>
      <c r="K258" s="10"/>
    </row>
    <row r="259" spans="1:11" x14ac:dyDescent="0.25">
      <c r="A259" s="41" t="s">
        <v>121</v>
      </c>
      <c r="B259" s="42"/>
      <c r="C259" s="42"/>
      <c r="D259" s="43"/>
      <c r="E259" s="44">
        <f t="shared" ref="E259:E306" si="4">SUMIF($G$8:$G$248,A259,$D$8:$D$248)</f>
        <v>3000</v>
      </c>
      <c r="F259" s="7"/>
      <c r="G259" s="45" t="s">
        <v>195</v>
      </c>
      <c r="H259" s="46"/>
      <c r="I259" s="47">
        <f>SUMIF($G$8:$G$248,G259,$E$8:$E$248)</f>
        <v>358620.76999999996</v>
      </c>
      <c r="J259" s="48"/>
      <c r="K259" s="10"/>
    </row>
    <row r="260" spans="1:11" x14ac:dyDescent="0.25">
      <c r="A260" s="49" t="s">
        <v>122</v>
      </c>
      <c r="B260" s="46"/>
      <c r="C260" s="46"/>
      <c r="D260" s="50"/>
      <c r="E260" s="51">
        <f t="shared" si="4"/>
        <v>5060.22</v>
      </c>
      <c r="F260" s="7"/>
      <c r="G260" s="45" t="s">
        <v>40</v>
      </c>
      <c r="H260" s="46"/>
      <c r="I260" s="52">
        <f>SUMIF($G$8:$G$248,G260,$E$8:$E$248)</f>
        <v>500000</v>
      </c>
      <c r="J260" s="53"/>
      <c r="K260" s="10"/>
    </row>
    <row r="261" spans="1:11" x14ac:dyDescent="0.25">
      <c r="A261" s="49" t="s">
        <v>177</v>
      </c>
      <c r="B261" s="46"/>
      <c r="C261" s="46"/>
      <c r="D261" s="50"/>
      <c r="E261" s="51">
        <f t="shared" si="4"/>
        <v>495000</v>
      </c>
      <c r="F261" s="7"/>
      <c r="G261" s="45" t="s">
        <v>176</v>
      </c>
      <c r="H261" s="46"/>
      <c r="I261" s="52">
        <f>SUMIF($G$8:$G$248,G261,$E$8:$E$248)</f>
        <v>9920</v>
      </c>
      <c r="J261" s="53"/>
      <c r="K261" s="10"/>
    </row>
    <row r="262" spans="1:11" x14ac:dyDescent="0.25">
      <c r="A262" s="49" t="s">
        <v>258</v>
      </c>
      <c r="B262" s="46"/>
      <c r="C262" s="46"/>
      <c r="D262" s="50"/>
      <c r="E262" s="51">
        <f t="shared" si="4"/>
        <v>0</v>
      </c>
      <c r="F262" s="7"/>
      <c r="G262" s="67" t="s">
        <v>54</v>
      </c>
      <c r="H262" s="68"/>
      <c r="I262" s="52">
        <f>SUMIF($G$8:$G$248,G262,$E$8:$E$248)</f>
        <v>1195.5</v>
      </c>
      <c r="J262" s="53"/>
      <c r="K262" s="10"/>
    </row>
    <row r="263" spans="1:11" x14ac:dyDescent="0.25">
      <c r="A263" s="49" t="s">
        <v>223</v>
      </c>
      <c r="B263" s="46"/>
      <c r="C263" s="46"/>
      <c r="D263" s="50"/>
      <c r="E263" s="51">
        <f t="shared" si="4"/>
        <v>91</v>
      </c>
      <c r="F263" s="7"/>
      <c r="G263" s="67" t="s">
        <v>259</v>
      </c>
      <c r="H263" s="68"/>
      <c r="I263" s="52">
        <f>SUMIF($G$8:$G$248,G263,$E$8:$E$248)</f>
        <v>0</v>
      </c>
      <c r="J263" s="53"/>
      <c r="K263" s="10"/>
    </row>
    <row r="264" spans="1:11" x14ac:dyDescent="0.25">
      <c r="A264" s="49" t="s">
        <v>260</v>
      </c>
      <c r="B264" s="46"/>
      <c r="C264" s="46"/>
      <c r="D264" s="50"/>
      <c r="E264" s="51">
        <f t="shared" si="4"/>
        <v>0</v>
      </c>
      <c r="F264" s="7"/>
      <c r="G264" s="54" t="s">
        <v>126</v>
      </c>
      <c r="H264" s="55"/>
      <c r="I264" s="56">
        <f>SUM(I259:J263)</f>
        <v>869736.27</v>
      </c>
      <c r="J264" s="57"/>
      <c r="K264" s="10"/>
    </row>
    <row r="265" spans="1:11" x14ac:dyDescent="0.25">
      <c r="A265" s="45" t="s">
        <v>261</v>
      </c>
      <c r="B265" s="46"/>
      <c r="C265" s="46"/>
      <c r="D265" s="50"/>
      <c r="E265" s="51">
        <f t="shared" si="4"/>
        <v>0</v>
      </c>
      <c r="F265" s="7"/>
      <c r="G265" s="59"/>
      <c r="H265" s="60"/>
      <c r="I265" s="61"/>
      <c r="J265" s="62"/>
      <c r="K265" s="10"/>
    </row>
    <row r="266" spans="1:11" x14ac:dyDescent="0.25">
      <c r="A266" s="49" t="s">
        <v>24</v>
      </c>
      <c r="B266" s="46"/>
      <c r="C266" s="46"/>
      <c r="D266" s="50"/>
      <c r="E266" s="51">
        <f t="shared" si="4"/>
        <v>0</v>
      </c>
      <c r="F266" s="7"/>
      <c r="G266" s="63" t="s">
        <v>129</v>
      </c>
      <c r="H266" s="64"/>
      <c r="I266" s="65"/>
      <c r="J266" s="66"/>
      <c r="K266" s="3"/>
    </row>
    <row r="267" spans="1:11" x14ac:dyDescent="0.25">
      <c r="A267" s="49" t="s">
        <v>132</v>
      </c>
      <c r="B267" s="46"/>
      <c r="C267" s="46"/>
      <c r="D267" s="50"/>
      <c r="E267" s="51">
        <f t="shared" si="4"/>
        <v>14.5</v>
      </c>
      <c r="F267" s="7"/>
      <c r="G267" s="45" t="s">
        <v>131</v>
      </c>
      <c r="H267" s="46"/>
      <c r="I267" s="52">
        <f>'[1]CEF Março 2020 - 168-5'!I36:J36</f>
        <v>127.21000000034959</v>
      </c>
      <c r="J267" s="53"/>
      <c r="K267" s="3"/>
    </row>
    <row r="268" spans="1:11" x14ac:dyDescent="0.25">
      <c r="A268" s="49" t="s">
        <v>210</v>
      </c>
      <c r="B268" s="46"/>
      <c r="C268" s="46"/>
      <c r="D268" s="50"/>
      <c r="E268" s="51">
        <f t="shared" si="4"/>
        <v>3566.76</v>
      </c>
      <c r="F268" s="7"/>
      <c r="G268" s="49" t="s">
        <v>177</v>
      </c>
      <c r="H268" s="46"/>
      <c r="I268" s="52">
        <f>SUMIF($G$8:$G$248,G268,$D$8:$D$248)</f>
        <v>495000</v>
      </c>
      <c r="J268" s="53"/>
      <c r="K268" s="3"/>
    </row>
    <row r="269" spans="1:11" x14ac:dyDescent="0.25">
      <c r="A269" s="45" t="s">
        <v>133</v>
      </c>
      <c r="B269" s="46"/>
      <c r="C269" s="46"/>
      <c r="D269" s="50"/>
      <c r="E269" s="51">
        <f t="shared" si="4"/>
        <v>0</v>
      </c>
      <c r="F269" s="7"/>
      <c r="G269" s="67" t="s">
        <v>195</v>
      </c>
      <c r="H269" s="68"/>
      <c r="I269" s="52">
        <f>-SUMIF($G$8:$G$248,G269,$E$8:$E$248)</f>
        <v>-358620.76999999996</v>
      </c>
      <c r="J269" s="53"/>
      <c r="K269" s="3"/>
    </row>
    <row r="270" spans="1:11" x14ac:dyDescent="0.25">
      <c r="A270" s="49" t="s">
        <v>186</v>
      </c>
      <c r="B270" s="46"/>
      <c r="C270" s="46"/>
      <c r="D270" s="50"/>
      <c r="E270" s="51">
        <f t="shared" si="4"/>
        <v>100.10000000000001</v>
      </c>
      <c r="F270" s="7"/>
      <c r="G270" s="45" t="s">
        <v>134</v>
      </c>
      <c r="H270" s="46"/>
      <c r="I270" s="52">
        <v>742.52</v>
      </c>
      <c r="J270" s="53"/>
      <c r="K270" s="3"/>
    </row>
    <row r="271" spans="1:11" x14ac:dyDescent="0.25">
      <c r="A271" s="49" t="s">
        <v>262</v>
      </c>
      <c r="B271" s="46"/>
      <c r="C271" s="46"/>
      <c r="D271" s="50"/>
      <c r="E271" s="51">
        <f t="shared" si="4"/>
        <v>0</v>
      </c>
      <c r="F271" s="7"/>
      <c r="G271" s="69"/>
      <c r="H271" s="70"/>
      <c r="I271" s="71"/>
      <c r="J271" s="72"/>
      <c r="K271" s="3"/>
    </row>
    <row r="272" spans="1:11" x14ac:dyDescent="0.25">
      <c r="A272" s="49" t="s">
        <v>136</v>
      </c>
      <c r="B272" s="46"/>
      <c r="C272" s="46"/>
      <c r="D272" s="50"/>
      <c r="E272" s="51">
        <f t="shared" si="4"/>
        <v>160.91</v>
      </c>
      <c r="F272" s="7"/>
      <c r="G272" s="73" t="s">
        <v>135</v>
      </c>
      <c r="H272" s="70"/>
      <c r="I272" s="74">
        <f>SUM(I267:J270)</f>
        <v>137248.9600000004</v>
      </c>
      <c r="J272" s="75"/>
      <c r="K272" s="3"/>
    </row>
    <row r="273" spans="1:11" x14ac:dyDescent="0.25">
      <c r="A273" s="49" t="s">
        <v>17</v>
      </c>
      <c r="B273" s="46"/>
      <c r="C273" s="46"/>
      <c r="D273" s="50"/>
      <c r="E273" s="51">
        <f t="shared" si="4"/>
        <v>5855</v>
      </c>
      <c r="F273" s="7"/>
      <c r="G273" s="76"/>
      <c r="J273" s="77"/>
      <c r="K273" s="10"/>
    </row>
    <row r="274" spans="1:11" x14ac:dyDescent="0.25">
      <c r="A274" s="49" t="s">
        <v>138</v>
      </c>
      <c r="B274" s="46"/>
      <c r="C274" s="46"/>
      <c r="D274" s="50"/>
      <c r="E274" s="51">
        <f t="shared" si="4"/>
        <v>0</v>
      </c>
      <c r="F274" s="7"/>
      <c r="G274" s="78" t="s">
        <v>263</v>
      </c>
      <c r="H274" s="79"/>
      <c r="I274" s="100"/>
      <c r="J274" s="101"/>
      <c r="K274" s="10"/>
    </row>
    <row r="275" spans="1:11" x14ac:dyDescent="0.25">
      <c r="A275" s="49" t="s">
        <v>139</v>
      </c>
      <c r="B275" s="46"/>
      <c r="C275" s="46"/>
      <c r="D275" s="50"/>
      <c r="E275" s="51">
        <f t="shared" si="4"/>
        <v>42220.9</v>
      </c>
      <c r="F275" s="7"/>
      <c r="G275" s="82" t="s">
        <v>131</v>
      </c>
      <c r="H275" s="42"/>
      <c r="I275" s="47">
        <f>'[1]CEF Outubro 2018 - 168-5'!I115:J115</f>
        <v>0</v>
      </c>
      <c r="J275" s="48"/>
      <c r="K275" s="10"/>
    </row>
    <row r="276" spans="1:11" x14ac:dyDescent="0.25">
      <c r="A276" s="49" t="s">
        <v>140</v>
      </c>
      <c r="B276" s="46"/>
      <c r="C276" s="46"/>
      <c r="D276" s="50"/>
      <c r="E276" s="51">
        <f t="shared" si="4"/>
        <v>46519.87</v>
      </c>
      <c r="F276" s="7"/>
      <c r="G276" s="49" t="s">
        <v>264</v>
      </c>
      <c r="H276" s="46"/>
      <c r="I276" s="52">
        <f>SUMIF($G$8:$G$248,G276,$E$8:$E$248)</f>
        <v>0</v>
      </c>
      <c r="J276" s="53"/>
      <c r="K276" s="10"/>
    </row>
    <row r="277" spans="1:11" x14ac:dyDescent="0.25">
      <c r="A277" s="49" t="s">
        <v>141</v>
      </c>
      <c r="B277" s="46"/>
      <c r="C277" s="46"/>
      <c r="D277" s="50"/>
      <c r="E277" s="51">
        <f t="shared" si="4"/>
        <v>2504.0300000000002</v>
      </c>
      <c r="F277" s="7"/>
      <c r="G277" s="45" t="s">
        <v>265</v>
      </c>
      <c r="H277" s="46"/>
      <c r="I277" s="52">
        <f>-SUMIF($G$8:$G$248,G277,$D$8:$D$248)</f>
        <v>0</v>
      </c>
      <c r="J277" s="53"/>
      <c r="K277" s="10"/>
    </row>
    <row r="278" spans="1:11" x14ac:dyDescent="0.25">
      <c r="A278" s="49" t="s">
        <v>143</v>
      </c>
      <c r="B278" s="46"/>
      <c r="C278" s="46"/>
      <c r="D278" s="50"/>
      <c r="E278" s="51">
        <f t="shared" si="4"/>
        <v>2585</v>
      </c>
      <c r="F278" s="7"/>
      <c r="G278" s="69"/>
      <c r="H278" s="70"/>
      <c r="I278" s="71"/>
      <c r="J278" s="72"/>
      <c r="K278" s="10"/>
    </row>
    <row r="279" spans="1:11" x14ac:dyDescent="0.25">
      <c r="A279" s="49" t="s">
        <v>19</v>
      </c>
      <c r="B279" s="46"/>
      <c r="C279" s="46"/>
      <c r="D279" s="50"/>
      <c r="E279" s="51">
        <f t="shared" si="4"/>
        <v>35274.609999999993</v>
      </c>
      <c r="F279" s="7"/>
      <c r="G279" s="54" t="s">
        <v>144</v>
      </c>
      <c r="H279" s="102"/>
      <c r="I279" s="103">
        <f>SUM(I275:J278)</f>
        <v>0</v>
      </c>
      <c r="J279" s="104"/>
      <c r="K279" s="10"/>
    </row>
    <row r="280" spans="1:11" x14ac:dyDescent="0.25">
      <c r="A280" s="49" t="s">
        <v>147</v>
      </c>
      <c r="B280" s="46"/>
      <c r="C280" s="46"/>
      <c r="D280" s="50"/>
      <c r="E280" s="51">
        <f t="shared" si="4"/>
        <v>82.9</v>
      </c>
      <c r="F280" s="7"/>
      <c r="G280" s="60"/>
      <c r="H280" s="7"/>
      <c r="I280" s="105"/>
      <c r="J280" s="105"/>
      <c r="K280" s="10"/>
    </row>
    <row r="281" spans="1:11" x14ac:dyDescent="0.25">
      <c r="A281" s="49" t="s">
        <v>148</v>
      </c>
      <c r="B281" s="46"/>
      <c r="C281" s="46"/>
      <c r="D281" s="50"/>
      <c r="E281" s="51">
        <f t="shared" si="4"/>
        <v>157</v>
      </c>
      <c r="F281" s="7"/>
      <c r="J281" s="2"/>
      <c r="K281" s="10"/>
    </row>
    <row r="282" spans="1:11" x14ac:dyDescent="0.25">
      <c r="A282" s="49" t="s">
        <v>150</v>
      </c>
      <c r="B282" s="46"/>
      <c r="C282" s="46"/>
      <c r="D282" s="50"/>
      <c r="E282" s="51">
        <f t="shared" si="4"/>
        <v>6014.1900000000005</v>
      </c>
      <c r="F282" s="7"/>
      <c r="G282" s="60"/>
      <c r="H282" s="60"/>
      <c r="I282" s="60"/>
      <c r="J282" s="60"/>
      <c r="K282" s="10"/>
    </row>
    <row r="283" spans="1:11" x14ac:dyDescent="0.25">
      <c r="A283" s="49" t="s">
        <v>35</v>
      </c>
      <c r="B283" s="46"/>
      <c r="C283" s="46"/>
      <c r="D283" s="50"/>
      <c r="E283" s="51">
        <f t="shared" si="4"/>
        <v>8922.5400000000009</v>
      </c>
      <c r="F283" s="7"/>
      <c r="G283" s="60"/>
      <c r="H283" s="60"/>
      <c r="I283" s="60"/>
      <c r="J283" s="60"/>
      <c r="K283" s="10"/>
    </row>
    <row r="284" spans="1:11" x14ac:dyDescent="0.25">
      <c r="A284" s="49" t="s">
        <v>151</v>
      </c>
      <c r="B284" s="46"/>
      <c r="C284" s="46"/>
      <c r="D284" s="50"/>
      <c r="E284" s="51">
        <f t="shared" si="4"/>
        <v>1965.5</v>
      </c>
      <c r="F284" s="7"/>
      <c r="G284" s="60"/>
      <c r="H284" s="60"/>
      <c r="I284" s="60"/>
      <c r="J284" s="60"/>
      <c r="K284" s="10"/>
    </row>
    <row r="285" spans="1:11" x14ac:dyDescent="0.25">
      <c r="A285" s="49" t="s">
        <v>152</v>
      </c>
      <c r="B285" s="46"/>
      <c r="C285" s="46"/>
      <c r="D285" s="50"/>
      <c r="E285" s="51">
        <f t="shared" si="4"/>
        <v>0</v>
      </c>
      <c r="F285" s="7"/>
      <c r="G285" s="60"/>
      <c r="H285" s="60"/>
      <c r="I285" s="60"/>
      <c r="J285" s="60"/>
      <c r="K285" s="10"/>
    </row>
    <row r="286" spans="1:11" x14ac:dyDescent="0.25">
      <c r="A286" s="49" t="s">
        <v>153</v>
      </c>
      <c r="B286" s="46"/>
      <c r="C286" s="46"/>
      <c r="D286" s="50"/>
      <c r="E286" s="51">
        <f t="shared" si="4"/>
        <v>0</v>
      </c>
      <c r="F286" s="7"/>
      <c r="G286" s="60"/>
      <c r="H286" s="60"/>
      <c r="I286" s="60"/>
      <c r="J286" s="60"/>
      <c r="K286" s="10"/>
    </row>
    <row r="287" spans="1:11" x14ac:dyDescent="0.25">
      <c r="A287" s="49" t="s">
        <v>31</v>
      </c>
      <c r="B287" s="46"/>
      <c r="C287" s="46"/>
      <c r="D287" s="50"/>
      <c r="E287" s="51">
        <f t="shared" si="4"/>
        <v>42210.55000000001</v>
      </c>
      <c r="F287" s="7"/>
      <c r="G287" s="60"/>
      <c r="H287" s="60"/>
      <c r="I287" s="60"/>
      <c r="J287" s="60"/>
      <c r="K287" s="10"/>
    </row>
    <row r="288" spans="1:11" x14ac:dyDescent="0.25">
      <c r="A288" s="49" t="s">
        <v>156</v>
      </c>
      <c r="B288" s="46"/>
      <c r="C288" s="46"/>
      <c r="D288" s="50"/>
      <c r="E288" s="51">
        <f t="shared" si="4"/>
        <v>1768.8</v>
      </c>
      <c r="F288" s="7"/>
      <c r="G288" s="60"/>
      <c r="H288" s="60"/>
      <c r="I288" s="60"/>
      <c r="J288" s="60"/>
      <c r="K288" s="10"/>
    </row>
    <row r="289" spans="1:11" x14ac:dyDescent="0.25">
      <c r="A289" s="49" t="s">
        <v>158</v>
      </c>
      <c r="B289" s="46"/>
      <c r="C289" s="46"/>
      <c r="D289" s="50"/>
      <c r="E289" s="51">
        <f t="shared" si="4"/>
        <v>1195.5</v>
      </c>
      <c r="F289" s="7"/>
      <c r="G289" s="60"/>
      <c r="H289" s="60"/>
      <c r="I289" s="60"/>
      <c r="J289" s="60"/>
      <c r="K289" s="10"/>
    </row>
    <row r="290" spans="1:11" x14ac:dyDescent="0.25">
      <c r="A290" s="49" t="s">
        <v>159</v>
      </c>
      <c r="B290" s="46"/>
      <c r="C290" s="46"/>
      <c r="D290" s="50"/>
      <c r="E290" s="51">
        <f t="shared" si="4"/>
        <v>0</v>
      </c>
      <c r="F290" s="7"/>
      <c r="G290" s="60"/>
      <c r="H290" s="60"/>
      <c r="I290" s="60"/>
      <c r="J290" s="60"/>
      <c r="K290" s="10"/>
    </row>
    <row r="291" spans="1:11" x14ac:dyDescent="0.25">
      <c r="A291" s="49" t="s">
        <v>160</v>
      </c>
      <c r="B291" s="46"/>
      <c r="C291" s="46"/>
      <c r="D291" s="50"/>
      <c r="E291" s="51">
        <f t="shared" si="4"/>
        <v>118055.38</v>
      </c>
      <c r="F291" s="7"/>
      <c r="G291" s="60"/>
      <c r="H291" s="60"/>
      <c r="I291" s="60"/>
      <c r="J291" s="60"/>
      <c r="K291" s="10"/>
    </row>
    <row r="292" spans="1:11" x14ac:dyDescent="0.25">
      <c r="A292" s="49" t="s">
        <v>162</v>
      </c>
      <c r="B292" s="46"/>
      <c r="C292" s="46"/>
      <c r="D292" s="50"/>
      <c r="E292" s="51">
        <f t="shared" si="4"/>
        <v>0</v>
      </c>
      <c r="F292" s="7"/>
      <c r="G292" s="60"/>
      <c r="H292" s="60"/>
      <c r="I292" s="60"/>
      <c r="J292" s="60"/>
      <c r="K292" s="10"/>
    </row>
    <row r="293" spans="1:11" x14ac:dyDescent="0.25">
      <c r="A293" s="49" t="s">
        <v>163</v>
      </c>
      <c r="B293" s="46"/>
      <c r="C293" s="46"/>
      <c r="D293" s="50"/>
      <c r="E293" s="51">
        <f t="shared" si="4"/>
        <v>7826.7</v>
      </c>
      <c r="F293" s="7"/>
      <c r="G293" s="60"/>
      <c r="H293" s="60"/>
      <c r="I293" s="60"/>
      <c r="J293" s="60"/>
      <c r="K293" s="10"/>
    </row>
    <row r="294" spans="1:11" x14ac:dyDescent="0.25">
      <c r="A294" s="49" t="s">
        <v>266</v>
      </c>
      <c r="B294" s="46"/>
      <c r="C294" s="46"/>
      <c r="D294" s="50"/>
      <c r="E294" s="51">
        <f t="shared" si="4"/>
        <v>0</v>
      </c>
      <c r="F294" s="7"/>
      <c r="G294" s="60"/>
      <c r="H294" s="60"/>
      <c r="I294" s="60"/>
      <c r="J294" s="60"/>
      <c r="K294" s="10"/>
    </row>
    <row r="295" spans="1:11" x14ac:dyDescent="0.25">
      <c r="A295" s="49" t="s">
        <v>164</v>
      </c>
      <c r="B295" s="46"/>
      <c r="C295" s="46"/>
      <c r="D295" s="50"/>
      <c r="E295" s="51">
        <f t="shared" si="4"/>
        <v>5349.7</v>
      </c>
      <c r="F295" s="7"/>
      <c r="G295" s="60"/>
      <c r="H295" s="60"/>
      <c r="I295" s="60"/>
      <c r="J295" s="60"/>
      <c r="K295" s="10"/>
    </row>
    <row r="296" spans="1:11" x14ac:dyDescent="0.25">
      <c r="A296" s="49" t="s">
        <v>198</v>
      </c>
      <c r="B296" s="46"/>
      <c r="C296" s="46"/>
      <c r="D296" s="50"/>
      <c r="E296" s="51">
        <f t="shared" si="4"/>
        <v>12456.73</v>
      </c>
      <c r="F296" s="7"/>
      <c r="G296" s="60"/>
      <c r="H296" s="60"/>
      <c r="I296" s="60"/>
      <c r="J296" s="60"/>
      <c r="K296" s="10"/>
    </row>
    <row r="297" spans="1:11" x14ac:dyDescent="0.25">
      <c r="A297" s="49" t="s">
        <v>166</v>
      </c>
      <c r="B297" s="46"/>
      <c r="C297" s="46"/>
      <c r="D297" s="50"/>
      <c r="E297" s="51">
        <f t="shared" si="4"/>
        <v>1437.7400000000002</v>
      </c>
      <c r="F297" s="7"/>
      <c r="G297" s="60"/>
      <c r="H297" s="60"/>
      <c r="I297" s="60"/>
      <c r="J297" s="60"/>
      <c r="K297" s="10"/>
    </row>
    <row r="298" spans="1:11" x14ac:dyDescent="0.25">
      <c r="A298" s="49" t="s">
        <v>267</v>
      </c>
      <c r="B298" s="46"/>
      <c r="C298" s="46"/>
      <c r="D298" s="50"/>
      <c r="E298" s="51">
        <f t="shared" si="4"/>
        <v>0</v>
      </c>
      <c r="F298" s="7"/>
      <c r="G298" s="60"/>
      <c r="H298" s="60"/>
      <c r="I298" s="60"/>
      <c r="J298" s="60"/>
      <c r="K298" s="10"/>
    </row>
    <row r="299" spans="1:11" x14ac:dyDescent="0.25">
      <c r="A299" s="49" t="s">
        <v>168</v>
      </c>
      <c r="B299" s="46"/>
      <c r="C299" s="46"/>
      <c r="D299" s="50"/>
      <c r="E299" s="51">
        <f t="shared" si="4"/>
        <v>0</v>
      </c>
      <c r="F299" s="7"/>
      <c r="G299" s="60"/>
      <c r="H299" s="60"/>
      <c r="I299" s="60"/>
      <c r="J299" s="60"/>
      <c r="K299" s="10"/>
    </row>
    <row r="300" spans="1:11" x14ac:dyDescent="0.25">
      <c r="A300" s="49" t="s">
        <v>62</v>
      </c>
      <c r="B300" s="46"/>
      <c r="C300" s="46"/>
      <c r="D300" s="50"/>
      <c r="E300" s="51">
        <f t="shared" si="4"/>
        <v>0</v>
      </c>
      <c r="F300" s="7"/>
      <c r="G300" s="60"/>
      <c r="H300" s="60"/>
      <c r="I300" s="60"/>
      <c r="J300" s="60"/>
      <c r="K300" s="10"/>
    </row>
    <row r="301" spans="1:11" x14ac:dyDescent="0.25">
      <c r="A301" s="49" t="s">
        <v>169</v>
      </c>
      <c r="B301" s="46"/>
      <c r="C301" s="46"/>
      <c r="D301" s="50"/>
      <c r="E301" s="51">
        <f t="shared" si="4"/>
        <v>2415</v>
      </c>
      <c r="F301" s="7"/>
      <c r="G301" s="60"/>
      <c r="H301" s="60"/>
      <c r="I301" s="60"/>
      <c r="J301" s="60"/>
      <c r="K301" s="10"/>
    </row>
    <row r="302" spans="1:11" x14ac:dyDescent="0.25">
      <c r="A302" s="49" t="s">
        <v>43</v>
      </c>
      <c r="B302" s="46"/>
      <c r="C302" s="46"/>
      <c r="D302" s="50"/>
      <c r="E302" s="51">
        <f t="shared" si="4"/>
        <v>8300</v>
      </c>
      <c r="F302" s="7"/>
      <c r="G302" s="60"/>
      <c r="H302" s="60"/>
      <c r="I302" s="60"/>
      <c r="J302" s="60"/>
      <c r="K302" s="10"/>
    </row>
    <row r="303" spans="1:11" x14ac:dyDescent="0.25">
      <c r="A303" s="49" t="s">
        <v>170</v>
      </c>
      <c r="B303" s="46"/>
      <c r="C303" s="46"/>
      <c r="D303" s="50"/>
      <c r="E303" s="51">
        <f t="shared" si="4"/>
        <v>7166.04</v>
      </c>
      <c r="F303" s="7"/>
      <c r="G303" s="60"/>
      <c r="H303" s="60"/>
      <c r="I303" s="60"/>
      <c r="J303" s="60"/>
      <c r="K303" s="10"/>
    </row>
    <row r="304" spans="1:11" x14ac:dyDescent="0.25">
      <c r="A304" s="49" t="s">
        <v>50</v>
      </c>
      <c r="B304" s="46"/>
      <c r="C304" s="46"/>
      <c r="D304" s="50"/>
      <c r="E304" s="51">
        <f t="shared" si="4"/>
        <v>169</v>
      </c>
      <c r="F304" s="7"/>
      <c r="G304" s="60"/>
      <c r="H304" s="60"/>
      <c r="I304" s="60"/>
      <c r="J304" s="60"/>
      <c r="K304" s="10"/>
    </row>
    <row r="305" spans="1:11" x14ac:dyDescent="0.25">
      <c r="A305" s="49" t="s">
        <v>268</v>
      </c>
      <c r="B305" s="46"/>
      <c r="C305" s="46"/>
      <c r="D305" s="50"/>
      <c r="E305" s="51">
        <f t="shared" si="4"/>
        <v>0</v>
      </c>
      <c r="F305" s="7"/>
      <c r="G305" s="60"/>
      <c r="H305" s="60"/>
      <c r="I305" s="60"/>
      <c r="J305" s="60"/>
      <c r="K305" s="10"/>
    </row>
    <row r="306" spans="1:11" x14ac:dyDescent="0.25">
      <c r="A306" s="49" t="s">
        <v>172</v>
      </c>
      <c r="B306" s="46"/>
      <c r="C306" s="46"/>
      <c r="D306" s="50"/>
      <c r="E306" s="51">
        <f t="shared" si="4"/>
        <v>2290.1</v>
      </c>
      <c r="F306" s="7"/>
      <c r="G306" s="60"/>
      <c r="H306" s="60"/>
      <c r="I306" s="60"/>
      <c r="J306" s="60"/>
      <c r="K306" s="10"/>
    </row>
    <row r="307" spans="1:11" x14ac:dyDescent="0.25">
      <c r="A307" s="49"/>
      <c r="B307" s="46"/>
      <c r="C307" s="46"/>
      <c r="D307" s="50"/>
      <c r="E307" s="51"/>
      <c r="F307" s="7"/>
      <c r="G307" s="60"/>
      <c r="H307" s="60"/>
      <c r="I307" s="61"/>
      <c r="J307" s="61"/>
      <c r="K307" s="10"/>
    </row>
    <row r="308" spans="1:11" x14ac:dyDescent="0.25">
      <c r="A308" s="96" t="s">
        <v>126</v>
      </c>
      <c r="B308" s="97"/>
      <c r="C308" s="97"/>
      <c r="D308" s="98"/>
      <c r="E308" s="99">
        <f>SUM(E259:E307)</f>
        <v>869736.2699999999</v>
      </c>
      <c r="F308" s="7"/>
      <c r="G308" s="60"/>
      <c r="H308" s="60"/>
      <c r="I308" s="61"/>
      <c r="J308" s="61"/>
      <c r="K308" s="10"/>
    </row>
  </sheetData>
  <mergeCells count="31">
    <mergeCell ref="A308:C308"/>
    <mergeCell ref="I274:J274"/>
    <mergeCell ref="I275:J275"/>
    <mergeCell ref="I276:J276"/>
    <mergeCell ref="I277:J277"/>
    <mergeCell ref="I278:J278"/>
    <mergeCell ref="I279:J279"/>
    <mergeCell ref="I268:J268"/>
    <mergeCell ref="G269:H269"/>
    <mergeCell ref="I269:J269"/>
    <mergeCell ref="I270:J270"/>
    <mergeCell ref="I271:J271"/>
    <mergeCell ref="I272:J272"/>
    <mergeCell ref="G262:H262"/>
    <mergeCell ref="I262:J262"/>
    <mergeCell ref="G263:H263"/>
    <mergeCell ref="I263:J263"/>
    <mergeCell ref="I264:J264"/>
    <mergeCell ref="I267:J267"/>
    <mergeCell ref="A256:K256"/>
    <mergeCell ref="A258:E258"/>
    <mergeCell ref="G258:J258"/>
    <mergeCell ref="I259:J259"/>
    <mergeCell ref="I260:J260"/>
    <mergeCell ref="I261:J261"/>
    <mergeCell ref="C2:K2"/>
    <mergeCell ref="A4:K4"/>
    <mergeCell ref="A6:F6"/>
    <mergeCell ref="G6:K6"/>
    <mergeCell ref="A249:B249"/>
    <mergeCell ref="C254:K25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CEF Abril 2020 - 1922-3</vt:lpstr>
      <vt:lpstr>CEF Abril 2020 - 168-5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Júnior Santigo Osti</dc:creator>
  <cp:lastModifiedBy>Silvio Júnior Santigo Osti</cp:lastModifiedBy>
  <dcterms:created xsi:type="dcterms:W3CDTF">2021-06-01T13:33:14Z</dcterms:created>
  <dcterms:modified xsi:type="dcterms:W3CDTF">2021-06-01T13:41:13Z</dcterms:modified>
</cp:coreProperties>
</file>