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7adff5671dbe4a/Documentos/PORTAL JANEIRO/FEVEREIRO/2 PRESTAÇÃO DE CONTAS MENSAL/"/>
    </mc:Choice>
  </mc:AlternateContent>
  <xr:revisionPtr revIDLastSave="1" documentId="13_ncr:1_{F5DB015B-FD1A-4E4A-999A-CE44C42629FD}" xr6:coauthVersionLast="46" xr6:coauthVersionMax="46" xr10:uidLastSave="{EDE1498C-5C8D-4DD9-AB8A-624498951C4F}"/>
  <bookViews>
    <workbookView xWindow="-120" yWindow="-120" windowWidth="24240" windowHeight="13140" xr2:uid="{8A92C8FD-533F-460B-800D-05887E8CE524}"/>
  </bookViews>
  <sheets>
    <sheet name="CEF Fevereiro 2021 - 901922" sheetId="3" r:id="rId1"/>
    <sheet name="CEF Fevereiro 2021 - 900168" sheetId="4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3" i="3" l="1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I257" i="3"/>
  <c r="E257" i="3"/>
  <c r="E256" i="3"/>
  <c r="E255" i="3"/>
  <c r="I254" i="3"/>
  <c r="I258" i="3" s="1"/>
  <c r="E254" i="3"/>
  <c r="E253" i="3"/>
  <c r="E252" i="3"/>
  <c r="I251" i="3"/>
  <c r="E251" i="3"/>
  <c r="E250" i="3"/>
  <c r="I249" i="3"/>
  <c r="E249" i="3"/>
  <c r="E248" i="3"/>
  <c r="I247" i="3"/>
  <c r="E247" i="3"/>
  <c r="E246" i="3"/>
  <c r="E245" i="3"/>
  <c r="E244" i="3"/>
  <c r="E243" i="3"/>
  <c r="I242" i="3"/>
  <c r="E242" i="3"/>
  <c r="I241" i="3"/>
  <c r="I244" i="3" s="1"/>
  <c r="E241" i="3"/>
  <c r="E240" i="3"/>
  <c r="E239" i="3"/>
  <c r="E238" i="3"/>
  <c r="E237" i="3"/>
  <c r="E236" i="3"/>
  <c r="E235" i="3"/>
  <c r="I234" i="3"/>
  <c r="E234" i="3"/>
  <c r="I233" i="3"/>
  <c r="E233" i="3"/>
  <c r="I232" i="3"/>
  <c r="I237" i="3" s="1"/>
  <c r="E232" i="3"/>
  <c r="E231" i="3"/>
  <c r="E230" i="3"/>
  <c r="E229" i="3"/>
  <c r="I228" i="3"/>
  <c r="E228" i="3"/>
  <c r="I227" i="3"/>
  <c r="E227" i="3"/>
  <c r="I226" i="3"/>
  <c r="E226" i="3"/>
  <c r="I225" i="3"/>
  <c r="I229" i="3" s="1"/>
  <c r="J229" i="3" s="1"/>
  <c r="E225" i="3"/>
  <c r="I224" i="3"/>
  <c r="E224" i="3"/>
  <c r="E275" i="3" s="1"/>
  <c r="F214" i="3"/>
  <c r="E214" i="3"/>
  <c r="D214" i="3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I50" i="4"/>
  <c r="E50" i="4"/>
  <c r="E49" i="4"/>
  <c r="I48" i="4"/>
  <c r="I52" i="4" s="1"/>
  <c r="E48" i="4"/>
  <c r="E47" i="4"/>
  <c r="E46" i="4"/>
  <c r="E45" i="4"/>
  <c r="E44" i="4"/>
  <c r="E43" i="4"/>
  <c r="I42" i="4"/>
  <c r="E42" i="4"/>
  <c r="I41" i="4"/>
  <c r="E41" i="4"/>
  <c r="I40" i="4"/>
  <c r="I45" i="4" s="1"/>
  <c r="E40" i="4"/>
  <c r="E39" i="4"/>
  <c r="E38" i="4"/>
  <c r="E37" i="4"/>
  <c r="I36" i="4"/>
  <c r="E36" i="4"/>
  <c r="I35" i="4"/>
  <c r="E35" i="4"/>
  <c r="I34" i="4"/>
  <c r="E34" i="4"/>
  <c r="I33" i="4"/>
  <c r="E33" i="4"/>
  <c r="I32" i="4"/>
  <c r="I37" i="4" s="1"/>
  <c r="E32" i="4"/>
  <c r="E52" i="4" s="1"/>
  <c r="E22" i="4"/>
  <c r="D22" i="4"/>
  <c r="F9" i="4"/>
  <c r="F22" i="4" s="1"/>
  <c r="F10" i="4" l="1"/>
  <c r="F11" i="4" s="1"/>
  <c r="F12" i="4" s="1"/>
  <c r="F13" i="4" s="1"/>
  <c r="F14" i="4" s="1"/>
  <c r="F15" i="4" s="1"/>
  <c r="F16" i="4" s="1"/>
  <c r="F17" i="4" s="1"/>
  <c r="F18" i="4" s="1"/>
  <c r="F19" i="4" s="1"/>
  <c r="F20" i="4" s="1"/>
</calcChain>
</file>

<file path=xl/sharedStrings.xml><?xml version="1.0" encoding="utf-8"?>
<sst xmlns="http://schemas.openxmlformats.org/spreadsheetml/2006/main" count="778" uniqueCount="259">
  <si>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</si>
  <si>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</si>
  <si>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</si>
  <si>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</si>
  <si>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</si>
  <si>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</si>
  <si>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</si>
  <si>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</si>
  <si>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</si>
  <si>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</si>
  <si>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</si>
  <si>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</si>
  <si>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</si>
  <si>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</si>
  <si>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PAG BOLETO</t>
  </si>
  <si>
    <t>MEDICAMENTOS E MATERIAIS HOSPITALARES</t>
  </si>
  <si>
    <t>DUPATRI HOSPITALAR COMERCIO IMPORTACAO E EXPORTACAO LTDA</t>
  </si>
  <si>
    <t>SUPERMED COMERCIO E IMPORTACAO DE PRODUTOS MEDICOS E HOSPITA</t>
  </si>
  <si>
    <t>BELIVE MEDICAL PRODUTOS HOSPITALARES LTDA</t>
  </si>
  <si>
    <t>CIRURGICA NEVES LTDA EPP</t>
  </si>
  <si>
    <t>MATERIAIS DE LIMPEZA</t>
  </si>
  <si>
    <t>TRIUNFAL MARILIA COMERCIAL LTDA EPP</t>
  </si>
  <si>
    <t>VALE ALIMENTACAO (EMPREGADOS)</t>
  </si>
  <si>
    <t>COMPANHIA BRASILEIRA DE SOLUCOES E SERVICOS</t>
  </si>
  <si>
    <t>COMERCIAL CIRURGICA RIOCLARENSE LTDA</t>
  </si>
  <si>
    <t>OXIGENIO</t>
  </si>
  <si>
    <t>WHITE MARTINS GASES INDUSTRIAIS LTDA</t>
  </si>
  <si>
    <t>FINANCEIRA</t>
  </si>
  <si>
    <t>FUTURA COM DE PROD MEDICOS E HOSPITALARES LTDA</t>
  </si>
  <si>
    <t>DUPATRI HOSPITALAR COMERCIO, IMPORTACAO E EXPORTACAO LTDA</t>
  </si>
  <si>
    <t>ENVIO TED</t>
  </si>
  <si>
    <t>GAS (GLP)</t>
  </si>
  <si>
    <t>GAS MARILIA LTDA</t>
  </si>
  <si>
    <t>BRAZMIX COMERCIO VAREJISTA E ATACADISTA LTDA</t>
  </si>
  <si>
    <t>LONDRICIR COMERCIO DE MATERIAL HOSPITALAR LTDA</t>
  </si>
  <si>
    <t>ENVIO TEV</t>
  </si>
  <si>
    <t>PENSAO ALIMENTICIA</t>
  </si>
  <si>
    <t>FERNANDO GALLY CALABREZ</t>
  </si>
  <si>
    <t>SULMEDIC COMERCIO DE MEDICAMENTOS EIRELI</t>
  </si>
  <si>
    <t>JP INDUSTRIA FARMACEUTICA SA</t>
  </si>
  <si>
    <t>MENSALIDADE SINDICATO - SINSAUDE</t>
  </si>
  <si>
    <t>PLANTONISTAS MEDICOS PRESENCIAIS PJ</t>
  </si>
  <si>
    <t>VB MAZINE SERVICOS MEDICOS EIRELI</t>
  </si>
  <si>
    <t>ASSOCIACAO DE ENSINO DE MARILIA  UNIMAR</t>
  </si>
  <si>
    <t>ANTONIO DE OLIVEIRA PAPELARIA, ARTESATOS E PRESENTES ME</t>
  </si>
  <si>
    <t>ALIMENTOS</t>
  </si>
  <si>
    <t>TORREFACAO CAFE MOROZINI LTDA ME</t>
  </si>
  <si>
    <t>JAD ZOGHEIB &amp; CIA LTDA</t>
  </si>
  <si>
    <t>NACIONAL COMERCIAL HOSPITALAR SA</t>
  </si>
  <si>
    <t>CARDEAL E YAMAMOTO SERVICOS MEDICOS LTDA ME</t>
  </si>
  <si>
    <t>SERVICOS DE IMAGEM PJ</t>
  </si>
  <si>
    <t>UNIMAGEM SERVICOS RADIOLOGICOS LTDA</t>
  </si>
  <si>
    <t>PILON TAKASHI E RODRIGUES SOCIEDADE SIMPLES LTDA</t>
  </si>
  <si>
    <t>RAFAEL GHISI ME</t>
  </si>
  <si>
    <t>GIMENEZ CIRINO SERVICOS MEDICOS S/S LTDA</t>
  </si>
  <si>
    <t>PEDRO MEIRA DOLFINI CLINICA MEDICA ME</t>
  </si>
  <si>
    <t>UNITRAUMA SERVICOS MEDICOS SS LTDA ME</t>
  </si>
  <si>
    <t>BIANCA EBM SERVA ODONTOLOGIA - ME</t>
  </si>
  <si>
    <t>FERNANDA SIMINES NASCIMENTO SERVICOS MEDICOS - ME</t>
  </si>
  <si>
    <t>ANA ELISA KADRI CASTILHO SERVICOS MEDICOS LTDA</t>
  </si>
  <si>
    <t>JEFFERSON AUGUSTO SALATIN SERVICOS MEDICOS LTDA</t>
  </si>
  <si>
    <t>GISELE CALIANI MOSCATELI - ME</t>
  </si>
  <si>
    <t>ORTOPED SERVICOS MEDICOS SS LTDA</t>
  </si>
  <si>
    <t>GIOVANNA EMANUELLA PIFFER SOARES ARANTES ME</t>
  </si>
  <si>
    <t>ALINE CRISTINA OKUBARA CREPALDI ME</t>
  </si>
  <si>
    <t>RAFAEL MARANGAO BRAVOS SERVICOS MEDICOS LTDA</t>
  </si>
  <si>
    <t>MARIANA DE SOUZA MORAES ZAMARIOLLI SERVICOS MEDICOS LTDA</t>
  </si>
  <si>
    <t>LGA SERVICOS MEDICOS SS LTDA</t>
  </si>
  <si>
    <t>MARIA JULIA G P GRANCIERI SERVICOS MEDICOS ME</t>
  </si>
  <si>
    <t>DEVOL TED</t>
  </si>
  <si>
    <t>ESTORNO DE PAGAMENTO</t>
  </si>
  <si>
    <t>GLEYDSON BIZERRA DA MOTA JUNIOR ME</t>
  </si>
  <si>
    <t>MTC CLINICA MEDICA LTDA</t>
  </si>
  <si>
    <t>CARNEIRO E ROCHA SERVICOS MEDICOS LTDA</t>
  </si>
  <si>
    <t>LABORATORIO MARILIA DE ANALISES CLINICAS LTDA</t>
  </si>
  <si>
    <t>VIANA ODORIZZI &amp; SABELLA SERVICOS MEDICOS LTDA</t>
  </si>
  <si>
    <t>MEDEIROS &amp; MEDEIROS SERVICOS MEDICOS</t>
  </si>
  <si>
    <t>GROTO &amp; AUDI SERVICOS MEDICOS LTDA</t>
  </si>
  <si>
    <t>LORENA &amp; IAGO SERVICOS MEDICOS LTDA</t>
  </si>
  <si>
    <t>CLINICA MEDICA MARIN LTDA</t>
  </si>
  <si>
    <t>ANTONIASSI SERVICOS MEDICOS LTDA ME</t>
  </si>
  <si>
    <t>CLINICA MEDICA CONTENTE LTDA</t>
  </si>
  <si>
    <t>DENTAL CREMER PRODUTOS ODONTOLOGICOS SA</t>
  </si>
  <si>
    <t>CM HOSPITALAR SA</t>
  </si>
  <si>
    <t>GENESIO A MENDES &amp; CIA LTDA</t>
  </si>
  <si>
    <t>RAFAELA GARCIA HIGUTI SERVICOS MEDICOS LTDA</t>
  </si>
  <si>
    <t>LIMA &amp; WATARI SS</t>
  </si>
  <si>
    <t>ASSOCIACAO MARILIENSE DE TRANSPORTE URBANO</t>
  </si>
  <si>
    <t>NOVA HOSPITALAR COMERCIAL E IMPORTADORA EIRELI ME</t>
  </si>
  <si>
    <t>COMERCIAL DE EMBALAGENS 3 IRMAOS LTDA EPP</t>
  </si>
  <si>
    <t>BUENO &amp; CASTRO SERVICOS MEDICOS SS LTDA</t>
  </si>
  <si>
    <t>TELEFONE E INTERNET</t>
  </si>
  <si>
    <t>LIFE TECNOLOGIA LTDA</t>
  </si>
  <si>
    <t>LIFE SERVICOS DE COMUNICACAO MULTIMIDIA LTDA</t>
  </si>
  <si>
    <t>DG NAVARRO &amp; CIA LTDA ME</t>
  </si>
  <si>
    <t>DENTAL MED SUL ARTIGOS ODONTOLOGICOS LTDA</t>
  </si>
  <si>
    <t>CENTER MAQ COMERCIO DE MAQUINAS E PAPEIS LTDA</t>
  </si>
  <si>
    <t>J. B. SINATORA SERVICOS MEDICOS LTDA</t>
  </si>
  <si>
    <t>DEB P FGTS</t>
  </si>
  <si>
    <t>FGTS - FUNDO DE GARANTIA</t>
  </si>
  <si>
    <t>CHEQ COMP</t>
  </si>
  <si>
    <t>MEDICAMENTAL HOSPITALAR LTDA EPP</t>
  </si>
  <si>
    <t>APARELHOS, EQUIPAMENTOS E UTENSILIOS MEDICO HOSPITALAR</t>
  </si>
  <si>
    <t>MEDICINALLI PRODUTOS MEDICO HOSPITALARES LTDA ME</t>
  </si>
  <si>
    <t>RECEBIMENTO MENSAL UPA - RECURSO PROPRIO</t>
  </si>
  <si>
    <t>CRISTALIA PRODUTOS QUIMICOS FARMACEUTICOS LTDA</t>
  </si>
  <si>
    <t>PAG DARF</t>
  </si>
  <si>
    <t>MINISTERIO DA ECONOMIA</t>
  </si>
  <si>
    <t>PAG FONE</t>
  </si>
  <si>
    <t>CLARO S.A</t>
  </si>
  <si>
    <t>IRRF - PJ 1,5%</t>
  </si>
  <si>
    <t>PCC 4,65%</t>
  </si>
  <si>
    <t>PAG GPS</t>
  </si>
  <si>
    <t>INSS - TERCEIROS</t>
  </si>
  <si>
    <t>INSS EMPREGADOS (ISENCAO CEBAS)</t>
  </si>
  <si>
    <t>INSTITUTO NACIONAL DO SEGURO SOCIAL</t>
  </si>
  <si>
    <t>DAMARIS CARNEIRO ALIONSO ME</t>
  </si>
  <si>
    <t>MARCELA BUENO DE OLIVEIRA - ME</t>
  </si>
  <si>
    <t>FLP SERVICOS MEDICOS LTDA</t>
  </si>
  <si>
    <t>THAIANE PIRES DOS SANTOS SAUNITI - ME</t>
  </si>
  <si>
    <t>ORTOCLINICA ORTOPEDIA LTDA ME</t>
  </si>
  <si>
    <t>LEONARDO JORDAN HANSEN VIZZOTTO - ME</t>
  </si>
  <si>
    <t>APOIO ADMINISTRATIVO PJ</t>
  </si>
  <si>
    <t>RATEIO UPA</t>
  </si>
  <si>
    <t>PRIME FABRICACAO E COMERCIO DE ARTEFATOS TEXTEIS EIRELI ME</t>
  </si>
  <si>
    <t>JULIANO MOTA PEREIRA EIRELI EPP</t>
  </si>
  <si>
    <t>PAG AGUA</t>
  </si>
  <si>
    <t>DEPARTAMENTO DE AGUA E ESGOTO DE MARILIA DAEM</t>
  </si>
  <si>
    <t>AUXILIO/VALE TRANSPORTE</t>
  </si>
  <si>
    <t>VIACAO LUWASA LTDA</t>
  </si>
  <si>
    <t>COLLUPLAST INDUSTRIA E COMERCIO DE EMBALAGENS EIRELI ME</t>
  </si>
  <si>
    <t>APLICACAO</t>
  </si>
  <si>
    <t>APLICACAO CAIXA ECONOMICA FEDERAL</t>
  </si>
  <si>
    <t>TURISMAR TRANSPORTES E TURISMO LTDA</t>
  </si>
  <si>
    <t>DEBORA FERNANDA ESTEVES TRINDADE SERVICOS MEDICOS LTDA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</si>
  <si>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</si>
  <si>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</si>
  <si>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</si>
  <si>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</si>
  <si>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AGUA E ESGOTO</t>
  </si>
  <si>
    <t>RESGATE DE APLICACAO FINANCEIRA</t>
  </si>
  <si>
    <t>ASSINATURAS JORNAIS E REVISTAS</t>
  </si>
  <si>
    <t>TRANSF. ENTRE CONTAS CAIXA (+)</t>
  </si>
  <si>
    <t>COFINS/PIS/CSLL S/ SERVICOS PJ</t>
  </si>
  <si>
    <t>Total</t>
  </si>
  <si>
    <t>COMPUTADORES E NOTEBOOKS</t>
  </si>
  <si>
    <t>CONTRIBUICAO ASSISTENCIAL</t>
  </si>
  <si>
    <t>Resumo Aplicação CEF</t>
  </si>
  <si>
    <t>CONVENIO ENTIDADES DE CLASSE (CONSIGNADO)</t>
  </si>
  <si>
    <t>SALDO MÊS ANTERIOR</t>
  </si>
  <si>
    <t>DECIMO TERCEIRO SALARIO</t>
  </si>
  <si>
    <t>DESCONTO JUDICIAL (FOLHA)</t>
  </si>
  <si>
    <t>EQUIPAMENTOS DE INFORMATICA</t>
  </si>
  <si>
    <t>RENDIMENTO</t>
  </si>
  <si>
    <t>EQUIPAMENTOS DE PROTECAO INDIVIDUAL</t>
  </si>
  <si>
    <t>EXAMES CLINICOS E LABORATORIAIS</t>
  </si>
  <si>
    <t xml:space="preserve">Saldo </t>
  </si>
  <si>
    <t>FÉRIAS PECUNIA E 1/3 FÉRIAS (FOLHA)</t>
  </si>
  <si>
    <t>Resumo Emprestimos CEF/BB/ABHU</t>
  </si>
  <si>
    <t>EMPRESTIMO RECEBIDO DA ABHU - UPA</t>
  </si>
  <si>
    <t>PAGAMENTO DE EMPRESTIMO RECEBIDO DA ABHU - UPA</t>
  </si>
  <si>
    <t>INSS S/ SERVICOS RPA E NFS</t>
  </si>
  <si>
    <t>IRRF S/ PROVENTOS</t>
  </si>
  <si>
    <t>Saldo</t>
  </si>
  <si>
    <t>IRRF S/ SERVICOS PJ</t>
  </si>
  <si>
    <t>JARDINEIRO(A) PF</t>
  </si>
  <si>
    <t>Resumo Credito Prefeitura - Recurso Proprio</t>
  </si>
  <si>
    <t>LOCACAO DE EQUIPAMENTOS PJ</t>
  </si>
  <si>
    <t>LOCACAO DE SOFTWARE PJ</t>
  </si>
  <si>
    <t>CREDITO CONTRATUAL COMPETENCIA MÊS ANTERIOR</t>
  </si>
  <si>
    <t>MANUTENCAO DE EQUIPAMENTOS</t>
  </si>
  <si>
    <t>MAQUINAS E EQUIPAMENTOS</t>
  </si>
  <si>
    <t>MATERIAIS DE ESCRITORIO</t>
  </si>
  <si>
    <t>MATERIAIS DE EXPEDIENTE</t>
  </si>
  <si>
    <t>Resumo Rateio Administrativo</t>
  </si>
  <si>
    <t>MATERIAIS DE MANUTENCAO DE EQUIPAMENTOS</t>
  </si>
  <si>
    <t>RATEIO ADMINISTRATIVO ABHU ACUMULADO</t>
  </si>
  <si>
    <t>MATERIAIS DE MANUTENCAO PREDIAL</t>
  </si>
  <si>
    <t>RATEIO ADM ABHU</t>
  </si>
  <si>
    <t>Resumo Provisões 13º / Férias / Rescisão</t>
  </si>
  <si>
    <t>PROGRAMA MENOR APRENDIZ PJ</t>
  </si>
  <si>
    <t>PROVISÃO MÊS</t>
  </si>
  <si>
    <t>SUPRIMENTOS DE INFORMATICA</t>
  </si>
  <si>
    <t>TRANSF. ENTRE CONTAS CAIXA (-)</t>
  </si>
  <si>
    <t>TECIDOS E ENXOVAIS</t>
  </si>
  <si>
    <t>ROUPARIA HOSPITALAR</t>
  </si>
  <si>
    <t>RESCISAO CONTRATUAL - TRCT (FOLHA)</t>
  </si>
  <si>
    <t>FOL PAGTO</t>
  </si>
  <si>
    <t>CRED TEV</t>
  </si>
  <si>
    <t>RECEBIMENTO MENSAL UPA - RECURSO VINCULADO</t>
  </si>
  <si>
    <t>DEB.AUTOR.</t>
  </si>
  <si>
    <t>EMPRESTIMOS (CONSIGNADO)</t>
  </si>
  <si>
    <t>REMUNERACAO/SALARIOS CLT (FUNCIONARIOS)</t>
  </si>
  <si>
    <t>RESGATE</t>
  </si>
  <si>
    <t>Resumo Credito Prefeitura - Recurso Vinculado</t>
  </si>
  <si>
    <t>PGTO COM ESTORNO FUTURO</t>
  </si>
  <si>
    <t>Demonstrativo de Despesas Fevereiro 2021 - Conta 900168-2 - CEF</t>
  </si>
  <si>
    <t>BEN HUR DE OLIVEIRA</t>
  </si>
  <si>
    <t>RENATA MARIA RICARDO ROCHA</t>
  </si>
  <si>
    <t>SALARIOS E ORDENADOS A PAGAR</t>
  </si>
  <si>
    <t>LARISSA MODESTO MIRANDA</t>
  </si>
  <si>
    <t>DIVERSOS</t>
  </si>
  <si>
    <t>01/2021  UPA</t>
  </si>
  <si>
    <t>GISELE ADRIANE MARANGONI</t>
  </si>
  <si>
    <t>WANDERSON BELO DA SILVA</t>
  </si>
  <si>
    <t>Balancete Financeiro Fevereiro 2021 - Conta  900168-2 - CEF</t>
  </si>
  <si>
    <t>Demonstrativo de Despesas Fevereiro 2021 - Conta 901922-0 - CEF</t>
  </si>
  <si>
    <t>IMPOSTOS E TAXAS</t>
  </si>
  <si>
    <t>CREMESP - CONSELHO REGIONAL DE MEDICINA DO ESTADO DE SAO PAULO</t>
  </si>
  <si>
    <t>BIO INFINITY TECNOLOGIA HOSPITALAR EIRELI ME</t>
  </si>
  <si>
    <t>DISTRIMAR ALIMENTICIOS LTDA</t>
  </si>
  <si>
    <t>ASTRA FARMA COMERCIO DE MATERIAIS MEDICOS HOSPITALARES LTDA</t>
  </si>
  <si>
    <t>58/2021</t>
  </si>
  <si>
    <t>FGTS A RECOLHER</t>
  </si>
  <si>
    <t>57/2021</t>
  </si>
  <si>
    <t>ERIMATEL SISTEMA DE COMUNICACOES EIRELI - EPP</t>
  </si>
  <si>
    <t>SERVICO DE SEGURANCA PJ</t>
  </si>
  <si>
    <t>SPSP - SISTEMA DE PRESTACAO DE SEGURANCA PATRIMONIAL LTDA</t>
  </si>
  <si>
    <t>MENSALIDADE SINDICATO - SINTTAR</t>
  </si>
  <si>
    <t>PEREGO COMERCIO DE MATERIAIS CIRURGICOS E ODONTOLOGICOS LTDA</t>
  </si>
  <si>
    <t>NUTRICIONALE COMERCIO DE ALIMENTOS LTDA</t>
  </si>
  <si>
    <t>KARLA KAROLINE OLIVEIRA FERNANDES - ME</t>
  </si>
  <si>
    <t>AUTOPEL AUTOMACAO COMERCIAL E INFORMATICA LTDA</t>
  </si>
  <si>
    <t>PROSUN INFORMATICA LTDA</t>
  </si>
  <si>
    <t>REVAL ATACADO DE PAPELARIA LTDA</t>
  </si>
  <si>
    <t>I. ALLEGRETTI SERVICOS MEDICOS LTDA.</t>
  </si>
  <si>
    <t>FERNANDO RODRIGUES MARCONATTO SERVICOS MEDICOS LTDA</t>
  </si>
  <si>
    <t>CAMILA GARCIA RIBEIRO ME</t>
  </si>
  <si>
    <t>B C PEREIRA SERVICOS MEDICOS LTDA ME</t>
  </si>
  <si>
    <t>LUCAS FERNANDES PIAZZALUNGA CLINICA MEDICA - ME</t>
  </si>
  <si>
    <t>SERVICOS MEDICOS EDUARDA MAIA &amp; CIA LTDA</t>
  </si>
  <si>
    <t>CINTHIA ZANINI RUBIRA - ME</t>
  </si>
  <si>
    <t>D27770</t>
  </si>
  <si>
    <t>18/2021</t>
  </si>
  <si>
    <t>17/2021</t>
  </si>
  <si>
    <t>IRRF - PJ GERAL 1%</t>
  </si>
  <si>
    <t>D  14973</t>
  </si>
  <si>
    <t>INSS - PJ11% - ABHU</t>
  </si>
  <si>
    <t>CASH COMERCIO DE MAQUINAS E SISTEMAS DE CONTROLE LTDA</t>
  </si>
  <si>
    <t>DEB. JUROS</t>
  </si>
  <si>
    <t>TECNO4 PRODUTOS HOSPITALARES EIREL</t>
  </si>
  <si>
    <t>G F SILVA SERVICOS MEDICOS - EIRELI</t>
  </si>
  <si>
    <t>COMERCIAL MARILIENSE DE EPIS LTDA</t>
  </si>
  <si>
    <t>CAPROMED FARMACEUTICA LTDA EPP</t>
  </si>
  <si>
    <t>FARMACIA SANTA MARIA DE MARILIA LTDA</t>
  </si>
  <si>
    <t>COMERCIAL MARILIENSE DE FERRAGENS LTDA</t>
  </si>
  <si>
    <t>COMERCIAL JVD IMPORTACAO E EXPORTACAO LTDA</t>
  </si>
  <si>
    <t>SOQUIMICA LABORATORIOS LTDA</t>
  </si>
  <si>
    <t>ATIVA COMERCIAL HOSPITALAR LTDA</t>
  </si>
  <si>
    <t>UNIAO QUIMICA FARMACEUTICA NACIONAL S A</t>
  </si>
  <si>
    <t>CIRURGICA PAULISTA COMERCIO DE MATERIAL MEDICO HOSPITALAR LT</t>
  </si>
  <si>
    <t>CLASSMED - PRODUTOS HOSPITALARES - EIRELI EPP</t>
  </si>
  <si>
    <t>6158/3</t>
  </si>
  <si>
    <t>73369/145</t>
  </si>
  <si>
    <t>MED CENTER COMERCIAL LTDA</t>
  </si>
  <si>
    <t>CLEANPACK COMERCIAL EIRELI</t>
  </si>
  <si>
    <t>JOSIANE FIRMINO DE SOUZA - ME</t>
  </si>
  <si>
    <t>Balancete Financeiro Fevereiro 2021 - Conta Conta 901922-0 -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</si>
  <si>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DEZEMBRO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</si>
</sst>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14" fontId="0" fillId="0" borderId="0" xfId="0" applyNumberFormat="1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right"/>
    </xf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1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1" applyFont="1" applyBorder="1"/>
    <xf numFmtId="43" fontId="5" fillId="0" borderId="21" xfId="1" applyFont="1" applyBorder="1"/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6" fillId="0" borderId="9" xfId="0" applyFont="1" applyBorder="1"/>
    <xf numFmtId="0" fontId="6" fillId="0" borderId="19" xfId="0" applyFont="1" applyBorder="1"/>
    <xf numFmtId="43" fontId="6" fillId="0" borderId="11" xfId="1" applyFont="1" applyBorder="1" applyAlignment="1">
      <alignment horizontal="right"/>
    </xf>
    <xf numFmtId="43" fontId="5" fillId="0" borderId="0" xfId="0" applyNumberFormat="1" applyFont="1"/>
    <xf numFmtId="0" fontId="6" fillId="0" borderId="20" xfId="0" applyFont="1" applyBorder="1"/>
    <xf numFmtId="0" fontId="6" fillId="0" borderId="0" xfId="0" applyFont="1"/>
    <xf numFmtId="43" fontId="6" fillId="0" borderId="21" xfId="1" applyFont="1" applyBorder="1" applyAlignment="1">
      <alignment horizontal="right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right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right"/>
    </xf>
    <xf numFmtId="0" fontId="0" fillId="0" borderId="20" xfId="0" applyBorder="1"/>
    <xf numFmtId="0" fontId="0" fillId="0" borderId="21" xfId="0" applyBorder="1" applyAlignment="1">
      <alignment horizontal="right"/>
    </xf>
    <xf numFmtId="0" fontId="6" fillId="3" borderId="25" xfId="0" applyFont="1" applyFill="1" applyBorder="1"/>
    <xf numFmtId="0" fontId="6" fillId="3" borderId="26" xfId="0" applyFont="1" applyFill="1" applyBorder="1"/>
    <xf numFmtId="0" fontId="6" fillId="3" borderId="11" xfId="0" applyFont="1" applyFill="1" applyBorder="1" applyAlignment="1">
      <alignment horizontal="righ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43" fontId="5" fillId="0" borderId="27" xfId="1" applyFont="1" applyBorder="1" applyAlignment="1">
      <alignment horizontal="right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5" xfId="0" applyFont="1" applyBorder="1"/>
    <xf numFmtId="0" fontId="5" fillId="0" borderId="26" xfId="0" applyFont="1" applyBorder="1"/>
    <xf numFmtId="43" fontId="5" fillId="0" borderId="21" xfId="1" applyFont="1" applyFill="1" applyBorder="1" applyAlignment="1">
      <alignment horizontal="right"/>
    </xf>
    <xf numFmtId="0" fontId="6" fillId="0" borderId="24" xfId="0" applyFont="1" applyBorder="1"/>
    <xf numFmtId="0" fontId="6" fillId="3" borderId="19" xfId="0" applyFont="1" applyFill="1" applyBorder="1"/>
    <xf numFmtId="43" fontId="6" fillId="0" borderId="0" xfId="1" applyFont="1" applyBorder="1" applyAlignment="1">
      <alignment horizontal="right"/>
    </xf>
    <xf numFmtId="43" fontId="0" fillId="0" borderId="19" xfId="1" applyFont="1" applyBorder="1"/>
    <xf numFmtId="43" fontId="6" fillId="0" borderId="11" xfId="0" applyNumberFormat="1" applyFont="1" applyBorder="1"/>
    <xf numFmtId="0" fontId="5" fillId="0" borderId="15" xfId="0" applyFont="1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21" xfId="1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0" fontId="0" fillId="0" borderId="21" xfId="0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43" fontId="5" fillId="0" borderId="27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5C97FF43-1E39-4BD4-A887-D8E7FD297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44C7A77-D068-4E8A-8557-484E2583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32222AE-A38F-4C2A-8488-17567F20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217</xdr:row>
      <xdr:rowOff>57150</xdr:rowOff>
    </xdr:from>
    <xdr:to>
      <xdr:col>1</xdr:col>
      <xdr:colOff>609600</xdr:colOff>
      <xdr:row>219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CB8DD3E2-6B2B-40C9-843E-4E8B3176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7576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219</xdr:row>
      <xdr:rowOff>66675</xdr:rowOff>
    </xdr:from>
    <xdr:to>
      <xdr:col>9</xdr:col>
      <xdr:colOff>638174</xdr:colOff>
      <xdr:row>219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5D106F3-37C0-48E0-B0CA-12F26BD6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5481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8354722-D698-4A72-9826-56EDA3D8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9DE9167-30C3-4144-A6CE-5A093404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25</xdr:row>
      <xdr:rowOff>57150</xdr:rowOff>
    </xdr:from>
    <xdr:to>
      <xdr:col>1</xdr:col>
      <xdr:colOff>609600</xdr:colOff>
      <xdr:row>27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F190C95-400D-42B1-823B-24AD33F6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816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27</xdr:row>
      <xdr:rowOff>66675</xdr:rowOff>
    </xdr:from>
    <xdr:to>
      <xdr:col>9</xdr:col>
      <xdr:colOff>638174</xdr:colOff>
      <xdr:row>27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5494EEE-6BDF-4890-8EB4-7B0D31CF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972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26635\Dropbox\UPA%20-%20Presta&#231;&#227;o%20de%20Contas\Presta&#231;&#227;o%20de%20Contas%20-%20Financeira\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1922"/>
      <sheetName val="CEF Janeiro 2021 - 900168"/>
      <sheetName val="CEF Fevereiro 2021 - 900168"/>
      <sheetName val="CEF Fevereiro 2021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286">
          <cell r="F286">
            <v>94281.410000000149</v>
          </cell>
        </row>
        <row r="309">
          <cell r="I309">
            <v>1290179.19</v>
          </cell>
        </row>
        <row r="323">
          <cell r="I323">
            <v>2620000</v>
          </cell>
        </row>
        <row r="330">
          <cell r="I330">
            <v>0</v>
          </cell>
        </row>
      </sheetData>
      <sheetData sheetId="134">
        <row r="28">
          <cell r="F28">
            <v>20849.559999999998</v>
          </cell>
        </row>
        <row r="51">
          <cell r="I51">
            <v>1.1639578190170141E-12</v>
          </cell>
        </row>
        <row r="58">
          <cell r="I58">
            <v>0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8DEE1-1CFB-4474-AD7F-F4A15A4EA6B4}">
  <dimension ref="A1:J276"/>
  <sheetViews>
    <sheetView tabSelected="1" workbookViewId="0">
      <selection activeCell="B5" sqref="B5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bestFit="1" customWidth="1"/>
    <col min="10" max="10" width="11.5703125" bestFit="1" customWidth="1"/>
  </cols>
  <sheetData>
    <row r="1" spans="1:10" x14ac:dyDescent="0.25">
      <c r="D1" s="1"/>
      <c r="I1" s="2"/>
      <c r="J1" s="3"/>
    </row>
    <row r="2" spans="1:10" ht="25.5" x14ac:dyDescent="0.25">
      <c r="C2" s="92" t="s">
        <v>0</v>
      </c>
      <c r="D2" s="92"/>
      <c r="E2" s="92"/>
      <c r="F2" s="92"/>
      <c r="G2" s="92"/>
      <c r="H2" s="92"/>
      <c r="I2" s="92"/>
      <c r="J2" s="92"/>
    </row>
    <row r="3" spans="1:10" x14ac:dyDescent="0.25">
      <c r="D3" s="1"/>
      <c r="I3" s="2"/>
      <c r="J3" s="3"/>
    </row>
    <row r="4" spans="1:10" ht="18.75" x14ac:dyDescent="0.3">
      <c r="A4" s="83" t="s">
        <v>206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25">
      <c r="D5" s="1"/>
      <c r="I5" s="2"/>
      <c r="J5" s="3"/>
    </row>
    <row r="6" spans="1:10" x14ac:dyDescent="0.25">
      <c r="A6" s="93" t="s">
        <v>1</v>
      </c>
      <c r="B6" s="93"/>
      <c r="C6" s="93"/>
      <c r="D6" s="93"/>
      <c r="E6" s="93"/>
      <c r="F6" s="93"/>
      <c r="G6" s="93" t="s">
        <v>2</v>
      </c>
      <c r="H6" s="93"/>
      <c r="I6" s="93"/>
      <c r="J6" s="93"/>
    </row>
    <row r="7" spans="1:10" ht="15.75" thickBot="1" x14ac:dyDescent="0.3">
      <c r="A7" s="4"/>
      <c r="B7" s="4"/>
      <c r="C7" s="4"/>
      <c r="D7" s="5"/>
      <c r="E7" s="4"/>
      <c r="F7" s="4"/>
      <c r="G7" s="4"/>
      <c r="H7" s="4"/>
      <c r="I7" s="6"/>
      <c r="J7" s="7"/>
    </row>
    <row r="8" spans="1:10" x14ac:dyDescent="0.25">
      <c r="A8" s="8" t="s">
        <v>3</v>
      </c>
      <c r="B8" s="9" t="s">
        <v>4</v>
      </c>
      <c r="C8" s="9" t="s">
        <v>5</v>
      </c>
      <c r="D8" s="10" t="s">
        <v>6</v>
      </c>
      <c r="E8" s="9" t="s">
        <v>7</v>
      </c>
      <c r="F8" s="11" t="s">
        <v>8</v>
      </c>
      <c r="G8" s="12" t="s">
        <v>9</v>
      </c>
      <c r="H8" s="13" t="s">
        <v>10</v>
      </c>
      <c r="I8" s="14" t="s">
        <v>11</v>
      </c>
      <c r="J8" s="15" t="s">
        <v>12</v>
      </c>
    </row>
    <row r="9" spans="1:10" x14ac:dyDescent="0.25">
      <c r="A9" s="16"/>
      <c r="B9" s="17"/>
      <c r="C9" s="17" t="s">
        <v>13</v>
      </c>
      <c r="D9" s="18"/>
      <c r="E9" s="18"/>
      <c r="F9" s="19">
        <f>'[1]CEF Janeiro 2021 - 901922'!F286</f>
        <v>94281.410000000149</v>
      </c>
      <c r="G9" s="20"/>
      <c r="H9" s="21"/>
      <c r="I9" s="96"/>
      <c r="J9" s="22"/>
    </row>
    <row r="10" spans="1:10" x14ac:dyDescent="0.25">
      <c r="A10" s="16">
        <v>44228</v>
      </c>
      <c r="B10" s="17">
        <v>785807</v>
      </c>
      <c r="C10" s="17" t="s">
        <v>14</v>
      </c>
      <c r="D10" s="18">
        <v>557.5</v>
      </c>
      <c r="E10" s="18"/>
      <c r="F10" s="19">
        <f t="shared" ref="F10:F73" si="0">F9-D10+E10</f>
        <v>93723.910000000149</v>
      </c>
      <c r="G10" s="20" t="s">
        <v>15</v>
      </c>
      <c r="H10" s="21" t="s">
        <v>88</v>
      </c>
      <c r="I10" s="96">
        <v>13788</v>
      </c>
      <c r="J10" s="22">
        <v>44182</v>
      </c>
    </row>
    <row r="11" spans="1:10" x14ac:dyDescent="0.25">
      <c r="A11" s="16">
        <v>44228</v>
      </c>
      <c r="B11" s="17">
        <v>785000</v>
      </c>
      <c r="C11" s="17" t="s">
        <v>14</v>
      </c>
      <c r="D11" s="18">
        <v>911</v>
      </c>
      <c r="E11" s="18"/>
      <c r="F11" s="19">
        <f t="shared" si="0"/>
        <v>92812.910000000149</v>
      </c>
      <c r="G11" s="20" t="s">
        <v>207</v>
      </c>
      <c r="H11" s="21" t="s">
        <v>208</v>
      </c>
      <c r="I11" s="96">
        <v>972940</v>
      </c>
      <c r="J11" s="22">
        <v>44225</v>
      </c>
    </row>
    <row r="12" spans="1:10" x14ac:dyDescent="0.25">
      <c r="A12" s="16">
        <v>44228</v>
      </c>
      <c r="B12" s="17">
        <v>786541</v>
      </c>
      <c r="C12" s="17" t="s">
        <v>14</v>
      </c>
      <c r="D12" s="18">
        <v>675</v>
      </c>
      <c r="E12" s="18"/>
      <c r="F12" s="19">
        <f t="shared" si="0"/>
        <v>92137.910000000149</v>
      </c>
      <c r="G12" s="20" t="s">
        <v>25</v>
      </c>
      <c r="H12" s="21" t="s">
        <v>26</v>
      </c>
      <c r="I12" s="96">
        <v>4627</v>
      </c>
      <c r="J12" s="22">
        <v>44200</v>
      </c>
    </row>
    <row r="13" spans="1:10" x14ac:dyDescent="0.25">
      <c r="A13" s="16">
        <v>44229</v>
      </c>
      <c r="B13" s="17">
        <v>553550</v>
      </c>
      <c r="C13" s="17" t="s">
        <v>14</v>
      </c>
      <c r="D13" s="18">
        <v>87.6</v>
      </c>
      <c r="E13" s="18"/>
      <c r="F13" s="19">
        <f t="shared" si="0"/>
        <v>92050.310000000143</v>
      </c>
      <c r="G13" s="20" t="s">
        <v>172</v>
      </c>
      <c r="H13" s="21" t="s">
        <v>44</v>
      </c>
      <c r="I13" s="96">
        <v>5748</v>
      </c>
      <c r="J13" s="22">
        <v>44201</v>
      </c>
    </row>
    <row r="14" spans="1:10" x14ac:dyDescent="0.25">
      <c r="A14" s="16">
        <v>44229</v>
      </c>
      <c r="B14" s="17">
        <v>552311</v>
      </c>
      <c r="C14" s="17" t="s">
        <v>14</v>
      </c>
      <c r="D14" s="18">
        <v>312</v>
      </c>
      <c r="E14" s="18"/>
      <c r="F14" s="19">
        <f t="shared" si="0"/>
        <v>91738.310000000143</v>
      </c>
      <c r="G14" s="20" t="s">
        <v>102</v>
      </c>
      <c r="H14" s="21" t="s">
        <v>209</v>
      </c>
      <c r="I14" s="96">
        <v>10325</v>
      </c>
      <c r="J14" s="22">
        <v>44186</v>
      </c>
    </row>
    <row r="15" spans="1:10" x14ac:dyDescent="0.25">
      <c r="A15" s="16">
        <v>44229</v>
      </c>
      <c r="B15" s="17">
        <v>607462</v>
      </c>
      <c r="C15" s="17" t="s">
        <v>14</v>
      </c>
      <c r="D15" s="18">
        <v>48198.18</v>
      </c>
      <c r="E15" s="18"/>
      <c r="F15" s="19">
        <f t="shared" si="0"/>
        <v>43540.130000000143</v>
      </c>
      <c r="G15" s="20" t="s">
        <v>22</v>
      </c>
      <c r="H15" s="21" t="s">
        <v>23</v>
      </c>
      <c r="I15" s="96">
        <v>31045633</v>
      </c>
      <c r="J15" s="22">
        <v>44229</v>
      </c>
    </row>
    <row r="16" spans="1:10" x14ac:dyDescent="0.25">
      <c r="A16" s="16">
        <v>44229</v>
      </c>
      <c r="B16" s="17">
        <v>552962</v>
      </c>
      <c r="C16" s="17" t="s">
        <v>14</v>
      </c>
      <c r="D16" s="18">
        <v>352.09</v>
      </c>
      <c r="E16" s="18"/>
      <c r="F16" s="19">
        <f t="shared" si="0"/>
        <v>43188.040000000146</v>
      </c>
      <c r="G16" s="20" t="s">
        <v>45</v>
      </c>
      <c r="H16" s="21" t="s">
        <v>210</v>
      </c>
      <c r="I16" s="96">
        <v>256885</v>
      </c>
      <c r="J16" s="22">
        <v>44214</v>
      </c>
    </row>
    <row r="17" spans="1:10" x14ac:dyDescent="0.25">
      <c r="A17" s="16">
        <v>44229</v>
      </c>
      <c r="B17" s="17">
        <v>551757</v>
      </c>
      <c r="C17" s="17" t="s">
        <v>14</v>
      </c>
      <c r="D17" s="18">
        <v>182.7</v>
      </c>
      <c r="E17" s="18"/>
      <c r="F17" s="19">
        <f t="shared" si="0"/>
        <v>43005.340000000149</v>
      </c>
      <c r="G17" s="20" t="s">
        <v>45</v>
      </c>
      <c r="H17" s="21" t="s">
        <v>210</v>
      </c>
      <c r="I17" s="96">
        <v>256891</v>
      </c>
      <c r="J17" s="22">
        <v>44214</v>
      </c>
    </row>
    <row r="18" spans="1:10" x14ac:dyDescent="0.25">
      <c r="A18" s="16">
        <v>44230</v>
      </c>
      <c r="B18" s="17">
        <v>487503</v>
      </c>
      <c r="C18" s="17" t="s">
        <v>14</v>
      </c>
      <c r="D18" s="18">
        <v>870</v>
      </c>
      <c r="E18" s="18"/>
      <c r="F18" s="19">
        <f t="shared" si="0"/>
        <v>42135.340000000149</v>
      </c>
      <c r="G18" s="20" t="s">
        <v>25</v>
      </c>
      <c r="H18" s="21" t="s">
        <v>26</v>
      </c>
      <c r="I18" s="96">
        <v>3098</v>
      </c>
      <c r="J18" s="22">
        <v>44202</v>
      </c>
    </row>
    <row r="19" spans="1:10" x14ac:dyDescent="0.25">
      <c r="A19" s="16">
        <v>44230</v>
      </c>
      <c r="B19" s="17">
        <v>400901</v>
      </c>
      <c r="C19" s="17" t="s">
        <v>108</v>
      </c>
      <c r="D19" s="18">
        <v>683.35</v>
      </c>
      <c r="E19" s="18"/>
      <c r="F19" s="19">
        <f t="shared" si="0"/>
        <v>41451.990000000151</v>
      </c>
      <c r="G19" s="20" t="s">
        <v>91</v>
      </c>
      <c r="H19" s="21" t="s">
        <v>109</v>
      </c>
      <c r="I19" s="96">
        <v>1240667</v>
      </c>
      <c r="J19" s="22">
        <v>44169</v>
      </c>
    </row>
    <row r="20" spans="1:10" x14ac:dyDescent="0.25">
      <c r="A20" s="16">
        <v>44230</v>
      </c>
      <c r="B20" s="17">
        <v>489742</v>
      </c>
      <c r="C20" s="17" t="s">
        <v>14</v>
      </c>
      <c r="D20" s="18">
        <v>742</v>
      </c>
      <c r="E20" s="18"/>
      <c r="F20" s="19">
        <f t="shared" si="0"/>
        <v>40709.990000000151</v>
      </c>
      <c r="G20" s="20" t="s">
        <v>15</v>
      </c>
      <c r="H20" s="21" t="s">
        <v>211</v>
      </c>
      <c r="I20" s="96">
        <v>100306</v>
      </c>
      <c r="J20" s="22">
        <v>44200</v>
      </c>
    </row>
    <row r="21" spans="1:10" x14ac:dyDescent="0.25">
      <c r="A21" s="16">
        <v>44232</v>
      </c>
      <c r="B21" s="17">
        <v>226052</v>
      </c>
      <c r="C21" s="17" t="s">
        <v>193</v>
      </c>
      <c r="D21" s="18"/>
      <c r="E21" s="18">
        <v>40000</v>
      </c>
      <c r="F21" s="19">
        <f t="shared" si="0"/>
        <v>80709.990000000151</v>
      </c>
      <c r="G21" s="20" t="s">
        <v>140</v>
      </c>
      <c r="H21" s="21"/>
      <c r="I21" s="96"/>
      <c r="J21" s="22"/>
    </row>
    <row r="22" spans="1:10" x14ac:dyDescent="0.25">
      <c r="A22" s="16">
        <v>44232</v>
      </c>
      <c r="B22" s="17">
        <v>51411</v>
      </c>
      <c r="C22" s="17" t="s">
        <v>35</v>
      </c>
      <c r="D22" s="18">
        <v>636.01</v>
      </c>
      <c r="E22" s="18"/>
      <c r="F22" s="19">
        <f t="shared" si="0"/>
        <v>80073.980000000156</v>
      </c>
      <c r="G22" s="20" t="s">
        <v>36</v>
      </c>
      <c r="H22" s="21" t="s">
        <v>37</v>
      </c>
      <c r="I22" s="96" t="s">
        <v>212</v>
      </c>
      <c r="J22" s="22">
        <v>44232</v>
      </c>
    </row>
    <row r="23" spans="1:10" x14ac:dyDescent="0.25">
      <c r="A23" s="16">
        <v>44232</v>
      </c>
      <c r="B23" s="17">
        <v>599626</v>
      </c>
      <c r="C23" s="17" t="s">
        <v>98</v>
      </c>
      <c r="D23" s="18">
        <v>47897.32</v>
      </c>
      <c r="E23" s="18"/>
      <c r="F23" s="19">
        <f t="shared" si="0"/>
        <v>32176.660000000156</v>
      </c>
      <c r="G23" s="20" t="s">
        <v>99</v>
      </c>
      <c r="H23" s="21" t="s">
        <v>213</v>
      </c>
      <c r="I23" s="96" t="s">
        <v>214</v>
      </c>
      <c r="J23" s="22">
        <v>44232</v>
      </c>
    </row>
    <row r="24" spans="1:10" x14ac:dyDescent="0.25">
      <c r="A24" s="16">
        <v>44232</v>
      </c>
      <c r="B24" s="17">
        <v>735812</v>
      </c>
      <c r="C24" s="17" t="s">
        <v>14</v>
      </c>
      <c r="D24" s="18">
        <v>240</v>
      </c>
      <c r="E24" s="18"/>
      <c r="F24" s="19">
        <f t="shared" si="0"/>
        <v>31936.660000000156</v>
      </c>
      <c r="G24" s="20" t="s">
        <v>170</v>
      </c>
      <c r="H24" s="21" t="s">
        <v>215</v>
      </c>
      <c r="I24" s="96">
        <v>12140</v>
      </c>
      <c r="J24" s="22">
        <v>44223</v>
      </c>
    </row>
    <row r="25" spans="1:10" x14ac:dyDescent="0.25">
      <c r="A25" s="16">
        <v>44235</v>
      </c>
      <c r="B25" s="17">
        <v>362021</v>
      </c>
      <c r="C25" s="17" t="s">
        <v>14</v>
      </c>
      <c r="D25" s="18">
        <v>2550</v>
      </c>
      <c r="E25" s="18"/>
      <c r="F25" s="19">
        <f t="shared" si="0"/>
        <v>29386.660000000156</v>
      </c>
      <c r="G25" s="20" t="s">
        <v>15</v>
      </c>
      <c r="H25" s="21" t="s">
        <v>24</v>
      </c>
      <c r="I25" s="96">
        <v>1386250</v>
      </c>
      <c r="J25" s="22">
        <v>44203</v>
      </c>
    </row>
    <row r="26" spans="1:10" x14ac:dyDescent="0.25">
      <c r="A26" s="16">
        <v>44235</v>
      </c>
      <c r="B26" s="17">
        <v>356361</v>
      </c>
      <c r="C26" s="17" t="s">
        <v>14</v>
      </c>
      <c r="D26" s="18">
        <v>820</v>
      </c>
      <c r="E26" s="18"/>
      <c r="F26" s="19">
        <f t="shared" si="0"/>
        <v>28566.660000000156</v>
      </c>
      <c r="G26" s="20" t="s">
        <v>15</v>
      </c>
      <c r="H26" s="21" t="s">
        <v>29</v>
      </c>
      <c r="I26" s="96">
        <v>1152003</v>
      </c>
      <c r="J26" s="22">
        <v>44203</v>
      </c>
    </row>
    <row r="27" spans="1:10" x14ac:dyDescent="0.25">
      <c r="A27" s="16">
        <v>44235</v>
      </c>
      <c r="B27" s="17">
        <v>358173</v>
      </c>
      <c r="C27" s="17" t="s">
        <v>14</v>
      </c>
      <c r="D27" s="18">
        <v>300</v>
      </c>
      <c r="E27" s="18"/>
      <c r="F27" s="19">
        <f t="shared" si="0"/>
        <v>28266.660000000156</v>
      </c>
      <c r="G27" s="20" t="s">
        <v>15</v>
      </c>
      <c r="H27" s="21" t="s">
        <v>29</v>
      </c>
      <c r="I27" s="96">
        <v>1152468</v>
      </c>
      <c r="J27" s="22">
        <v>44204</v>
      </c>
    </row>
    <row r="28" spans="1:10" x14ac:dyDescent="0.25">
      <c r="A28" s="16">
        <v>44235</v>
      </c>
      <c r="B28" s="17">
        <v>364086</v>
      </c>
      <c r="C28" s="17" t="s">
        <v>14</v>
      </c>
      <c r="D28" s="18">
        <v>13617.33</v>
      </c>
      <c r="E28" s="18"/>
      <c r="F28" s="19">
        <f t="shared" si="0"/>
        <v>14649.330000000156</v>
      </c>
      <c r="G28" s="20" t="s">
        <v>216</v>
      </c>
      <c r="H28" s="21" t="s">
        <v>217</v>
      </c>
      <c r="I28" s="96">
        <v>14973</v>
      </c>
      <c r="J28" s="22">
        <v>44221</v>
      </c>
    </row>
    <row r="29" spans="1:10" x14ac:dyDescent="0.25">
      <c r="A29" s="16">
        <v>44235</v>
      </c>
      <c r="B29" s="17">
        <v>359846</v>
      </c>
      <c r="C29" s="17" t="s">
        <v>14</v>
      </c>
      <c r="D29" s="18">
        <v>495</v>
      </c>
      <c r="E29" s="18"/>
      <c r="F29" s="19">
        <f t="shared" si="0"/>
        <v>14154.330000000156</v>
      </c>
      <c r="G29" s="20" t="s">
        <v>102</v>
      </c>
      <c r="H29" s="21" t="s">
        <v>209</v>
      </c>
      <c r="I29" s="96">
        <v>10659</v>
      </c>
      <c r="J29" s="22">
        <v>44203</v>
      </c>
    </row>
    <row r="30" spans="1:10" x14ac:dyDescent="0.25">
      <c r="A30" s="16">
        <v>44235</v>
      </c>
      <c r="B30" s="17">
        <v>368124</v>
      </c>
      <c r="C30" s="17" t="s">
        <v>14</v>
      </c>
      <c r="D30" s="18">
        <v>595</v>
      </c>
      <c r="E30" s="18"/>
      <c r="F30" s="19">
        <f t="shared" si="0"/>
        <v>13559.330000000156</v>
      </c>
      <c r="G30" s="20" t="s">
        <v>25</v>
      </c>
      <c r="H30" s="21" t="s">
        <v>26</v>
      </c>
      <c r="I30" s="96">
        <v>3119</v>
      </c>
      <c r="J30" s="22">
        <v>44206</v>
      </c>
    </row>
    <row r="31" spans="1:10" x14ac:dyDescent="0.25">
      <c r="A31" s="16">
        <v>44235</v>
      </c>
      <c r="B31" s="17">
        <v>365364</v>
      </c>
      <c r="C31" s="17" t="s">
        <v>14</v>
      </c>
      <c r="D31" s="18">
        <v>960</v>
      </c>
      <c r="E31" s="18"/>
      <c r="F31" s="19">
        <f t="shared" si="0"/>
        <v>12599.330000000156</v>
      </c>
      <c r="G31" s="20" t="s">
        <v>25</v>
      </c>
      <c r="H31" s="21" t="s">
        <v>26</v>
      </c>
      <c r="I31" s="96">
        <v>4655</v>
      </c>
      <c r="J31" s="22">
        <v>44207</v>
      </c>
    </row>
    <row r="32" spans="1:10" x14ac:dyDescent="0.25">
      <c r="A32" s="16">
        <v>44236</v>
      </c>
      <c r="B32" s="17">
        <v>860393</v>
      </c>
      <c r="C32" s="17" t="s">
        <v>14</v>
      </c>
      <c r="D32" s="18">
        <v>589.48</v>
      </c>
      <c r="E32" s="18"/>
      <c r="F32" s="19">
        <f t="shared" si="0"/>
        <v>12009.850000000157</v>
      </c>
      <c r="G32" s="20" t="s">
        <v>172</v>
      </c>
      <c r="H32" s="21" t="s">
        <v>44</v>
      </c>
      <c r="I32" s="96">
        <v>5699</v>
      </c>
      <c r="J32" s="22">
        <v>44194</v>
      </c>
    </row>
    <row r="33" spans="1:10" x14ac:dyDescent="0.25">
      <c r="A33" s="16">
        <v>44236</v>
      </c>
      <c r="B33" s="17">
        <v>859190</v>
      </c>
      <c r="C33" s="17" t="s">
        <v>14</v>
      </c>
      <c r="D33" s="18">
        <v>384</v>
      </c>
      <c r="E33" s="18"/>
      <c r="F33" s="19">
        <f t="shared" si="0"/>
        <v>11625.850000000157</v>
      </c>
      <c r="G33" s="20" t="s">
        <v>15</v>
      </c>
      <c r="H33" s="21" t="s">
        <v>48</v>
      </c>
      <c r="I33" s="96">
        <v>769348</v>
      </c>
      <c r="J33" s="22">
        <v>44208</v>
      </c>
    </row>
    <row r="34" spans="1:10" x14ac:dyDescent="0.25">
      <c r="A34" s="16">
        <v>44236</v>
      </c>
      <c r="B34" s="17">
        <v>858400</v>
      </c>
      <c r="C34" s="17" t="s">
        <v>14</v>
      </c>
      <c r="D34" s="18">
        <v>1635</v>
      </c>
      <c r="E34" s="18"/>
      <c r="F34" s="19">
        <f t="shared" si="0"/>
        <v>9990.8500000001568</v>
      </c>
      <c r="G34" s="20" t="s">
        <v>25</v>
      </c>
      <c r="H34" s="21" t="s">
        <v>26</v>
      </c>
      <c r="I34" s="96">
        <v>3130</v>
      </c>
      <c r="J34" s="22">
        <v>44208</v>
      </c>
    </row>
    <row r="35" spans="1:10" x14ac:dyDescent="0.25">
      <c r="A35" s="16">
        <v>44237</v>
      </c>
      <c r="B35" s="17">
        <v>807197</v>
      </c>
      <c r="C35" s="17" t="s">
        <v>14</v>
      </c>
      <c r="D35" s="18">
        <v>339.9</v>
      </c>
      <c r="E35" s="18"/>
      <c r="F35" s="19">
        <f t="shared" si="0"/>
        <v>9650.9500000001572</v>
      </c>
      <c r="G35" s="20" t="s">
        <v>15</v>
      </c>
      <c r="H35" s="21" t="s">
        <v>83</v>
      </c>
      <c r="I35" s="96">
        <v>2183829</v>
      </c>
      <c r="J35" s="22">
        <v>44210</v>
      </c>
    </row>
    <row r="36" spans="1:10" x14ac:dyDescent="0.25">
      <c r="A36" s="16">
        <v>44237</v>
      </c>
      <c r="B36" s="17">
        <v>809504</v>
      </c>
      <c r="C36" s="17" t="s">
        <v>14</v>
      </c>
      <c r="D36" s="18">
        <v>35</v>
      </c>
      <c r="E36" s="18"/>
      <c r="F36" s="19">
        <f t="shared" si="0"/>
        <v>9615.9500000001572</v>
      </c>
      <c r="G36" s="20" t="s">
        <v>148</v>
      </c>
      <c r="H36" s="21" t="s">
        <v>218</v>
      </c>
      <c r="I36" s="96">
        <v>20004209</v>
      </c>
      <c r="J36" s="22">
        <v>44236</v>
      </c>
    </row>
    <row r="37" spans="1:10" x14ac:dyDescent="0.25">
      <c r="A37" s="16">
        <v>44237</v>
      </c>
      <c r="B37" s="17">
        <v>810715</v>
      </c>
      <c r="C37" s="17" t="s">
        <v>14</v>
      </c>
      <c r="D37" s="18">
        <v>320</v>
      </c>
      <c r="E37" s="18"/>
      <c r="F37" s="19">
        <f t="shared" si="0"/>
        <v>9295.9500000001572</v>
      </c>
      <c r="G37" s="20" t="s">
        <v>25</v>
      </c>
      <c r="H37" s="21" t="s">
        <v>26</v>
      </c>
      <c r="I37" s="96">
        <v>3131</v>
      </c>
      <c r="J37" s="22">
        <v>44209</v>
      </c>
    </row>
    <row r="38" spans="1:10" x14ac:dyDescent="0.25">
      <c r="A38" s="16">
        <v>44237</v>
      </c>
      <c r="B38" s="17">
        <v>806136</v>
      </c>
      <c r="C38" s="17" t="s">
        <v>14</v>
      </c>
      <c r="D38" s="18">
        <v>2300</v>
      </c>
      <c r="E38" s="18"/>
      <c r="F38" s="19">
        <f t="shared" si="0"/>
        <v>6995.9500000001572</v>
      </c>
      <c r="G38" s="20" t="s">
        <v>15</v>
      </c>
      <c r="H38" s="21" t="s">
        <v>34</v>
      </c>
      <c r="I38" s="96">
        <v>267671</v>
      </c>
      <c r="J38" s="22">
        <v>44181</v>
      </c>
    </row>
    <row r="39" spans="1:10" x14ac:dyDescent="0.25">
      <c r="A39" s="16">
        <v>44237</v>
      </c>
      <c r="B39" s="17">
        <v>811654</v>
      </c>
      <c r="C39" s="17" t="s">
        <v>14</v>
      </c>
      <c r="D39" s="18">
        <v>86.7</v>
      </c>
      <c r="E39" s="18"/>
      <c r="F39" s="19">
        <f t="shared" si="0"/>
        <v>6909.2500000001573</v>
      </c>
      <c r="G39" s="20" t="s">
        <v>173</v>
      </c>
      <c r="H39" s="21" t="s">
        <v>125</v>
      </c>
      <c r="I39" s="96">
        <v>12998</v>
      </c>
      <c r="J39" s="22">
        <v>44222</v>
      </c>
    </row>
    <row r="40" spans="1:10" x14ac:dyDescent="0.25">
      <c r="A40" s="16">
        <v>44237</v>
      </c>
      <c r="B40" s="17">
        <v>808354</v>
      </c>
      <c r="C40" s="17" t="s">
        <v>14</v>
      </c>
      <c r="D40" s="18">
        <v>484</v>
      </c>
      <c r="E40" s="18"/>
      <c r="F40" s="19">
        <f t="shared" si="0"/>
        <v>6425.2500000001573</v>
      </c>
      <c r="G40" s="20" t="s">
        <v>15</v>
      </c>
      <c r="H40" s="21" t="s">
        <v>83</v>
      </c>
      <c r="I40" s="96">
        <v>872888</v>
      </c>
      <c r="J40" s="22">
        <v>44210</v>
      </c>
    </row>
    <row r="41" spans="1:10" x14ac:dyDescent="0.25">
      <c r="A41" s="16">
        <v>44237</v>
      </c>
      <c r="B41" s="17">
        <v>804393</v>
      </c>
      <c r="C41" s="17" t="s">
        <v>14</v>
      </c>
      <c r="D41" s="18">
        <v>4501.51</v>
      </c>
      <c r="E41" s="18"/>
      <c r="F41" s="19">
        <f t="shared" si="0"/>
        <v>1923.7400000001571</v>
      </c>
      <c r="G41" s="20" t="s">
        <v>15</v>
      </c>
      <c r="H41" s="21" t="s">
        <v>34</v>
      </c>
      <c r="I41" s="96">
        <v>267548</v>
      </c>
      <c r="J41" s="22">
        <v>44181</v>
      </c>
    </row>
    <row r="42" spans="1:10" x14ac:dyDescent="0.25">
      <c r="A42" s="16">
        <v>44237</v>
      </c>
      <c r="B42" s="17">
        <v>188835</v>
      </c>
      <c r="C42" s="17" t="s">
        <v>30</v>
      </c>
      <c r="D42" s="18">
        <v>1050</v>
      </c>
      <c r="E42" s="18"/>
      <c r="F42" s="19">
        <f t="shared" si="0"/>
        <v>873.74000000015712</v>
      </c>
      <c r="G42" s="20" t="s">
        <v>151</v>
      </c>
      <c r="H42" s="21" t="s">
        <v>43</v>
      </c>
      <c r="I42" s="97">
        <v>44197</v>
      </c>
      <c r="J42" s="22">
        <v>44232</v>
      </c>
    </row>
    <row r="43" spans="1:10" x14ac:dyDescent="0.25">
      <c r="A43" s="16">
        <v>44238</v>
      </c>
      <c r="B43" s="17">
        <v>477117</v>
      </c>
      <c r="C43" s="17" t="s">
        <v>193</v>
      </c>
      <c r="D43" s="18"/>
      <c r="E43" s="18">
        <v>42000</v>
      </c>
      <c r="F43" s="19">
        <f t="shared" si="0"/>
        <v>42873.740000000158</v>
      </c>
      <c r="G43" s="20" t="s">
        <v>140</v>
      </c>
      <c r="H43" s="21"/>
      <c r="I43" s="96"/>
      <c r="J43" s="22"/>
    </row>
    <row r="44" spans="1:10" x14ac:dyDescent="0.25">
      <c r="A44" s="16">
        <v>44238</v>
      </c>
      <c r="B44" s="17">
        <v>195853</v>
      </c>
      <c r="C44" s="17" t="s">
        <v>30</v>
      </c>
      <c r="D44" s="18">
        <v>74.7</v>
      </c>
      <c r="E44" s="18"/>
      <c r="F44" s="19">
        <f t="shared" si="0"/>
        <v>42799.040000000161</v>
      </c>
      <c r="G44" s="20" t="s">
        <v>172</v>
      </c>
      <c r="H44" s="21" t="s">
        <v>44</v>
      </c>
      <c r="I44" s="96">
        <v>5805</v>
      </c>
      <c r="J44" s="22">
        <v>44209</v>
      </c>
    </row>
    <row r="45" spans="1:10" x14ac:dyDescent="0.25">
      <c r="A45" s="16">
        <v>44238</v>
      </c>
      <c r="B45" s="17">
        <v>583691</v>
      </c>
      <c r="C45" s="17" t="s">
        <v>14</v>
      </c>
      <c r="D45" s="18">
        <v>580</v>
      </c>
      <c r="E45" s="18"/>
      <c r="F45" s="19">
        <f t="shared" si="0"/>
        <v>42219.040000000161</v>
      </c>
      <c r="G45" s="20" t="s">
        <v>15</v>
      </c>
      <c r="H45" s="21" t="s">
        <v>48</v>
      </c>
      <c r="I45" s="96">
        <v>769325</v>
      </c>
      <c r="J45" s="22">
        <v>44208</v>
      </c>
    </row>
    <row r="46" spans="1:10" x14ac:dyDescent="0.25">
      <c r="A46" s="16">
        <v>44238</v>
      </c>
      <c r="B46" s="17">
        <v>125348</v>
      </c>
      <c r="C46" s="17" t="s">
        <v>30</v>
      </c>
      <c r="D46" s="18">
        <v>37540</v>
      </c>
      <c r="E46" s="18"/>
      <c r="F46" s="19">
        <f t="shared" si="0"/>
        <v>4679.0400000001609</v>
      </c>
      <c r="G46" s="20" t="s">
        <v>50</v>
      </c>
      <c r="H46" s="21" t="s">
        <v>51</v>
      </c>
      <c r="I46" s="96">
        <v>347441</v>
      </c>
      <c r="J46" s="22">
        <v>44228</v>
      </c>
    </row>
    <row r="47" spans="1:10" x14ac:dyDescent="0.25">
      <c r="A47" s="16">
        <v>44238</v>
      </c>
      <c r="B47" s="17">
        <v>583126</v>
      </c>
      <c r="C47" s="17" t="s">
        <v>14</v>
      </c>
      <c r="D47" s="18">
        <v>105</v>
      </c>
      <c r="E47" s="18"/>
      <c r="F47" s="19">
        <f t="shared" si="0"/>
        <v>4574.0400000001609</v>
      </c>
      <c r="G47" s="20" t="s">
        <v>15</v>
      </c>
      <c r="H47" s="21" t="s">
        <v>219</v>
      </c>
      <c r="I47" s="96">
        <v>453</v>
      </c>
      <c r="J47" s="22">
        <v>44224</v>
      </c>
    </row>
    <row r="48" spans="1:10" x14ac:dyDescent="0.25">
      <c r="A48" s="16">
        <v>44238</v>
      </c>
      <c r="B48" s="17">
        <v>584402</v>
      </c>
      <c r="C48" s="17" t="s">
        <v>14</v>
      </c>
      <c r="D48" s="18">
        <v>80</v>
      </c>
      <c r="E48" s="18"/>
      <c r="F48" s="19">
        <f t="shared" si="0"/>
        <v>4494.0400000001609</v>
      </c>
      <c r="G48" s="20" t="s">
        <v>31</v>
      </c>
      <c r="H48" s="21" t="s">
        <v>32</v>
      </c>
      <c r="I48" s="96">
        <v>31517</v>
      </c>
      <c r="J48" s="22">
        <v>44210</v>
      </c>
    </row>
    <row r="49" spans="1:10" x14ac:dyDescent="0.25">
      <c r="A49" s="16">
        <v>44238</v>
      </c>
      <c r="B49" s="17">
        <v>661791</v>
      </c>
      <c r="C49" s="17" t="s">
        <v>14</v>
      </c>
      <c r="D49" s="18">
        <v>509.4</v>
      </c>
      <c r="E49" s="18"/>
      <c r="F49" s="19">
        <f t="shared" si="0"/>
        <v>3984.6400000001609</v>
      </c>
      <c r="G49" s="20" t="s">
        <v>173</v>
      </c>
      <c r="H49" s="21" t="s">
        <v>89</v>
      </c>
      <c r="I49" s="96">
        <v>38983</v>
      </c>
      <c r="J49" s="22">
        <v>44210</v>
      </c>
    </row>
    <row r="50" spans="1:10" x14ac:dyDescent="0.25">
      <c r="A50" s="16">
        <v>44239</v>
      </c>
      <c r="B50" s="17">
        <v>177239</v>
      </c>
      <c r="C50" s="17" t="s">
        <v>69</v>
      </c>
      <c r="D50" s="18"/>
      <c r="E50" s="18">
        <v>6900</v>
      </c>
      <c r="F50" s="19">
        <f t="shared" si="0"/>
        <v>10884.640000000161</v>
      </c>
      <c r="G50" s="20" t="s">
        <v>70</v>
      </c>
      <c r="H50" s="21"/>
      <c r="I50" s="96"/>
      <c r="J50" s="22"/>
    </row>
    <row r="51" spans="1:10" x14ac:dyDescent="0.25">
      <c r="A51" s="16">
        <v>44239</v>
      </c>
      <c r="B51" s="17">
        <v>623225</v>
      </c>
      <c r="C51" s="17" t="s">
        <v>14</v>
      </c>
      <c r="D51" s="18">
        <v>670</v>
      </c>
      <c r="E51" s="18"/>
      <c r="F51" s="19">
        <f t="shared" si="0"/>
        <v>10214.640000000161</v>
      </c>
      <c r="G51" s="20" t="s">
        <v>45</v>
      </c>
      <c r="H51" s="21" t="s">
        <v>220</v>
      </c>
      <c r="I51" s="96">
        <v>460334</v>
      </c>
      <c r="J51" s="22">
        <v>44211</v>
      </c>
    </row>
    <row r="52" spans="1:10" x14ac:dyDescent="0.25">
      <c r="A52" s="16">
        <v>44239</v>
      </c>
      <c r="B52" s="17">
        <v>486201</v>
      </c>
      <c r="C52" s="17" t="s">
        <v>193</v>
      </c>
      <c r="D52" s="18"/>
      <c r="E52" s="18">
        <v>105000</v>
      </c>
      <c r="F52" s="19">
        <f t="shared" si="0"/>
        <v>115214.64000000016</v>
      </c>
      <c r="G52" s="20" t="s">
        <v>140</v>
      </c>
      <c r="H52" s="21"/>
      <c r="I52" s="96"/>
      <c r="J52" s="22"/>
    </row>
    <row r="53" spans="1:10" x14ac:dyDescent="0.25">
      <c r="A53" s="16">
        <v>44239</v>
      </c>
      <c r="B53" s="17">
        <v>177550</v>
      </c>
      <c r="C53" s="17" t="s">
        <v>30</v>
      </c>
      <c r="D53" s="18">
        <v>1736.22</v>
      </c>
      <c r="E53" s="18"/>
      <c r="F53" s="19">
        <f t="shared" si="0"/>
        <v>113478.42000000016</v>
      </c>
      <c r="G53" s="20" t="s">
        <v>41</v>
      </c>
      <c r="H53" s="21" t="s">
        <v>86</v>
      </c>
      <c r="I53" s="96">
        <v>460</v>
      </c>
      <c r="J53" s="22">
        <v>44237</v>
      </c>
    </row>
    <row r="54" spans="1:10" x14ac:dyDescent="0.25">
      <c r="A54" s="16">
        <v>44239</v>
      </c>
      <c r="B54" s="17">
        <v>176452</v>
      </c>
      <c r="C54" s="17" t="s">
        <v>30</v>
      </c>
      <c r="D54" s="18">
        <v>2815.5</v>
      </c>
      <c r="E54" s="18"/>
      <c r="F54" s="19">
        <f t="shared" si="0"/>
        <v>110662.92000000016</v>
      </c>
      <c r="G54" s="20" t="s">
        <v>41</v>
      </c>
      <c r="H54" s="21" t="s">
        <v>54</v>
      </c>
      <c r="I54" s="96">
        <v>201</v>
      </c>
      <c r="J54" s="22">
        <v>44236</v>
      </c>
    </row>
    <row r="55" spans="1:10" x14ac:dyDescent="0.25">
      <c r="A55" s="16">
        <v>44239</v>
      </c>
      <c r="B55" s="17">
        <v>179464</v>
      </c>
      <c r="C55" s="17" t="s">
        <v>30</v>
      </c>
      <c r="D55" s="18">
        <v>6000</v>
      </c>
      <c r="E55" s="18"/>
      <c r="F55" s="19">
        <f t="shared" si="0"/>
        <v>104662.92000000016</v>
      </c>
      <c r="G55" s="20" t="s">
        <v>41</v>
      </c>
      <c r="H55" s="21" t="s">
        <v>221</v>
      </c>
      <c r="I55" s="96">
        <v>17</v>
      </c>
      <c r="J55" s="22">
        <v>44237</v>
      </c>
    </row>
    <row r="56" spans="1:10" x14ac:dyDescent="0.25">
      <c r="A56" s="16">
        <v>44239</v>
      </c>
      <c r="B56" s="17">
        <v>175369</v>
      </c>
      <c r="C56" s="17" t="s">
        <v>30</v>
      </c>
      <c r="D56" s="18">
        <v>11400</v>
      </c>
      <c r="E56" s="18"/>
      <c r="F56" s="19">
        <f t="shared" si="0"/>
        <v>93262.920000000158</v>
      </c>
      <c r="G56" s="20" t="s">
        <v>41</v>
      </c>
      <c r="H56" s="21" t="s">
        <v>79</v>
      </c>
      <c r="I56" s="96">
        <v>299</v>
      </c>
      <c r="J56" s="22">
        <v>44237</v>
      </c>
    </row>
    <row r="57" spans="1:10" x14ac:dyDescent="0.25">
      <c r="A57" s="16">
        <v>44239</v>
      </c>
      <c r="B57" s="17">
        <v>178572</v>
      </c>
      <c r="C57" s="17" t="s">
        <v>30</v>
      </c>
      <c r="D57" s="18">
        <v>10135.799999999999</v>
      </c>
      <c r="E57" s="18"/>
      <c r="F57" s="19">
        <f t="shared" si="0"/>
        <v>83127.120000000155</v>
      </c>
      <c r="G57" s="20" t="s">
        <v>41</v>
      </c>
      <c r="H57" s="21" t="s">
        <v>56</v>
      </c>
      <c r="I57" s="96">
        <v>1295</v>
      </c>
      <c r="J57" s="22">
        <v>44236</v>
      </c>
    </row>
    <row r="58" spans="1:10" x14ac:dyDescent="0.25">
      <c r="A58" s="16">
        <v>44239</v>
      </c>
      <c r="B58" s="17">
        <v>178238</v>
      </c>
      <c r="C58" s="17" t="s">
        <v>30</v>
      </c>
      <c r="D58" s="18">
        <v>46277.38</v>
      </c>
      <c r="E58" s="18"/>
      <c r="F58" s="19">
        <f t="shared" si="0"/>
        <v>36849.740000000158</v>
      </c>
      <c r="G58" s="20" t="s">
        <v>155</v>
      </c>
      <c r="H58" s="21" t="s">
        <v>74</v>
      </c>
      <c r="I58" s="96">
        <v>595</v>
      </c>
      <c r="J58" s="22">
        <v>44237</v>
      </c>
    </row>
    <row r="59" spans="1:10" x14ac:dyDescent="0.25">
      <c r="A59" s="16">
        <v>44239</v>
      </c>
      <c r="B59" s="17">
        <v>176927</v>
      </c>
      <c r="C59" s="17" t="s">
        <v>30</v>
      </c>
      <c r="D59" s="18">
        <v>3378.6</v>
      </c>
      <c r="E59" s="18"/>
      <c r="F59" s="19">
        <f t="shared" si="0"/>
        <v>33471.140000000159</v>
      </c>
      <c r="G59" s="20" t="s">
        <v>41</v>
      </c>
      <c r="H59" s="21" t="s">
        <v>80</v>
      </c>
      <c r="I59" s="96">
        <v>773</v>
      </c>
      <c r="J59" s="22">
        <v>44236</v>
      </c>
    </row>
    <row r="60" spans="1:10" x14ac:dyDescent="0.25">
      <c r="A60" s="16">
        <v>44239</v>
      </c>
      <c r="B60" s="17">
        <v>179199</v>
      </c>
      <c r="C60" s="17" t="s">
        <v>30</v>
      </c>
      <c r="D60" s="18">
        <v>3000</v>
      </c>
      <c r="E60" s="18"/>
      <c r="F60" s="19">
        <f t="shared" si="0"/>
        <v>30471.140000000159</v>
      </c>
      <c r="G60" s="20" t="s">
        <v>41</v>
      </c>
      <c r="H60" s="21" t="s">
        <v>57</v>
      </c>
      <c r="I60" s="96">
        <v>24</v>
      </c>
      <c r="J60" s="22">
        <v>44236</v>
      </c>
    </row>
    <row r="61" spans="1:10" x14ac:dyDescent="0.25">
      <c r="A61" s="16">
        <v>44239</v>
      </c>
      <c r="B61" s="17">
        <v>178809</v>
      </c>
      <c r="C61" s="17" t="s">
        <v>30</v>
      </c>
      <c r="D61" s="18">
        <v>4050</v>
      </c>
      <c r="E61" s="18"/>
      <c r="F61" s="19">
        <f t="shared" si="0"/>
        <v>26421.140000000159</v>
      </c>
      <c r="G61" s="20" t="s">
        <v>41</v>
      </c>
      <c r="H61" s="21" t="s">
        <v>61</v>
      </c>
      <c r="I61" s="96">
        <v>125</v>
      </c>
      <c r="J61" s="22">
        <v>44239</v>
      </c>
    </row>
    <row r="62" spans="1:10" x14ac:dyDescent="0.25">
      <c r="A62" s="16">
        <v>44239</v>
      </c>
      <c r="B62" s="17">
        <v>177965</v>
      </c>
      <c r="C62" s="17" t="s">
        <v>30</v>
      </c>
      <c r="D62" s="18">
        <v>3378.6</v>
      </c>
      <c r="E62" s="18"/>
      <c r="F62" s="19">
        <f t="shared" si="0"/>
        <v>23042.540000000161</v>
      </c>
      <c r="G62" s="20" t="s">
        <v>41</v>
      </c>
      <c r="H62" s="21" t="s">
        <v>67</v>
      </c>
      <c r="I62" s="96">
        <v>131</v>
      </c>
      <c r="J62" s="22">
        <v>44236</v>
      </c>
    </row>
    <row r="63" spans="1:10" x14ac:dyDescent="0.25">
      <c r="A63" s="16">
        <v>44239</v>
      </c>
      <c r="B63" s="17">
        <v>620187</v>
      </c>
      <c r="C63" s="17" t="s">
        <v>14</v>
      </c>
      <c r="D63" s="18">
        <v>506.53</v>
      </c>
      <c r="E63" s="18"/>
      <c r="F63" s="19">
        <f t="shared" si="0"/>
        <v>22536.010000000162</v>
      </c>
      <c r="G63" s="20" t="s">
        <v>20</v>
      </c>
      <c r="H63" s="21" t="s">
        <v>89</v>
      </c>
      <c r="I63" s="96">
        <v>39010</v>
      </c>
      <c r="J63" s="22">
        <v>44211</v>
      </c>
    </row>
    <row r="64" spans="1:10" x14ac:dyDescent="0.25">
      <c r="A64" s="16">
        <v>44239</v>
      </c>
      <c r="B64" s="17">
        <v>621567</v>
      </c>
      <c r="C64" s="17" t="s">
        <v>14</v>
      </c>
      <c r="D64" s="18">
        <v>1200</v>
      </c>
      <c r="E64" s="18"/>
      <c r="F64" s="19">
        <f t="shared" si="0"/>
        <v>21336.010000000162</v>
      </c>
      <c r="G64" s="20" t="s">
        <v>25</v>
      </c>
      <c r="H64" s="21" t="s">
        <v>26</v>
      </c>
      <c r="I64" s="96">
        <v>4684</v>
      </c>
      <c r="J64" s="22">
        <v>44211</v>
      </c>
    </row>
    <row r="65" spans="1:10" x14ac:dyDescent="0.25">
      <c r="A65" s="16">
        <v>44239</v>
      </c>
      <c r="B65" s="17">
        <v>177239</v>
      </c>
      <c r="C65" s="17" t="s">
        <v>30</v>
      </c>
      <c r="D65" s="18">
        <v>6900</v>
      </c>
      <c r="E65" s="18"/>
      <c r="F65" s="19">
        <f t="shared" si="0"/>
        <v>14436.010000000162</v>
      </c>
      <c r="G65" s="20" t="s">
        <v>195</v>
      </c>
      <c r="H65" s="21"/>
      <c r="I65" s="96"/>
      <c r="J65" s="22"/>
    </row>
    <row r="66" spans="1:10" x14ac:dyDescent="0.25">
      <c r="A66" s="16">
        <v>44244</v>
      </c>
      <c r="B66" s="17">
        <v>545832</v>
      </c>
      <c r="C66" s="17" t="s">
        <v>193</v>
      </c>
      <c r="D66" s="18"/>
      <c r="E66" s="18">
        <v>200000</v>
      </c>
      <c r="F66" s="19">
        <f t="shared" si="0"/>
        <v>214436.01000000015</v>
      </c>
      <c r="G66" s="20" t="s">
        <v>140</v>
      </c>
      <c r="H66" s="21"/>
      <c r="I66" s="96"/>
      <c r="J66" s="22"/>
    </row>
    <row r="67" spans="1:10" x14ac:dyDescent="0.25">
      <c r="A67" s="16">
        <v>44244</v>
      </c>
      <c r="B67" s="17">
        <v>144874</v>
      </c>
      <c r="C67" s="17" t="s">
        <v>30</v>
      </c>
      <c r="D67" s="18">
        <v>8100</v>
      </c>
      <c r="E67" s="18"/>
      <c r="F67" s="19">
        <f t="shared" si="0"/>
        <v>206336.01000000015</v>
      </c>
      <c r="G67" s="20" t="s">
        <v>41</v>
      </c>
      <c r="H67" s="21" t="s">
        <v>85</v>
      </c>
      <c r="I67" s="96">
        <v>2</v>
      </c>
      <c r="J67" s="22">
        <v>44242</v>
      </c>
    </row>
    <row r="68" spans="1:10" x14ac:dyDescent="0.25">
      <c r="A68" s="16">
        <v>44244</v>
      </c>
      <c r="B68" s="17">
        <v>339368</v>
      </c>
      <c r="C68" s="17" t="s">
        <v>14</v>
      </c>
      <c r="D68" s="18">
        <v>1015</v>
      </c>
      <c r="E68" s="18"/>
      <c r="F68" s="19">
        <f t="shared" si="0"/>
        <v>205321.01000000015</v>
      </c>
      <c r="G68" s="20" t="s">
        <v>20</v>
      </c>
      <c r="H68" s="21" t="s">
        <v>130</v>
      </c>
      <c r="I68" s="96">
        <v>1466</v>
      </c>
      <c r="J68" s="22">
        <v>44214</v>
      </c>
    </row>
    <row r="69" spans="1:10" x14ac:dyDescent="0.25">
      <c r="A69" s="16">
        <v>44244</v>
      </c>
      <c r="B69" s="17">
        <v>320965</v>
      </c>
      <c r="C69" s="17" t="s">
        <v>14</v>
      </c>
      <c r="D69" s="18">
        <v>299</v>
      </c>
      <c r="E69" s="18"/>
      <c r="F69" s="19">
        <f t="shared" si="0"/>
        <v>205022.01000000015</v>
      </c>
      <c r="G69" s="20" t="s">
        <v>91</v>
      </c>
      <c r="H69" s="21" t="s">
        <v>92</v>
      </c>
      <c r="I69" s="96">
        <v>797782</v>
      </c>
      <c r="J69" s="22">
        <v>44229</v>
      </c>
    </row>
    <row r="70" spans="1:10" x14ac:dyDescent="0.25">
      <c r="A70" s="16">
        <v>44244</v>
      </c>
      <c r="B70" s="17">
        <v>338968</v>
      </c>
      <c r="C70" s="17" t="s">
        <v>14</v>
      </c>
      <c r="D70" s="18">
        <v>997.5</v>
      </c>
      <c r="E70" s="18"/>
      <c r="F70" s="19">
        <f t="shared" si="0"/>
        <v>204024.51000000015</v>
      </c>
      <c r="G70" s="20" t="s">
        <v>172</v>
      </c>
      <c r="H70" s="21" t="s">
        <v>222</v>
      </c>
      <c r="I70" s="96">
        <v>340489</v>
      </c>
      <c r="J70" s="22">
        <v>44214</v>
      </c>
    </row>
    <row r="71" spans="1:10" x14ac:dyDescent="0.25">
      <c r="A71" s="16">
        <v>44244</v>
      </c>
      <c r="B71" s="17">
        <v>340095</v>
      </c>
      <c r="C71" s="17" t="s">
        <v>14</v>
      </c>
      <c r="D71" s="18">
        <v>650</v>
      </c>
      <c r="E71" s="18"/>
      <c r="F71" s="19">
        <f t="shared" si="0"/>
        <v>203374.51000000015</v>
      </c>
      <c r="G71" s="20" t="s">
        <v>182</v>
      </c>
      <c r="H71" s="21" t="s">
        <v>223</v>
      </c>
      <c r="I71" s="96">
        <v>40392</v>
      </c>
      <c r="J71" s="22">
        <v>44214</v>
      </c>
    </row>
    <row r="72" spans="1:10" x14ac:dyDescent="0.25">
      <c r="A72" s="16">
        <v>44244</v>
      </c>
      <c r="B72" s="17">
        <v>336830</v>
      </c>
      <c r="C72" s="17" t="s">
        <v>14</v>
      </c>
      <c r="D72" s="18">
        <v>961.88</v>
      </c>
      <c r="E72" s="18"/>
      <c r="F72" s="19">
        <f t="shared" si="0"/>
        <v>202412.63000000015</v>
      </c>
      <c r="G72" s="20" t="s">
        <v>15</v>
      </c>
      <c r="H72" s="21" t="s">
        <v>82</v>
      </c>
      <c r="I72" s="96">
        <v>803558</v>
      </c>
      <c r="J72" s="22">
        <v>44180</v>
      </c>
    </row>
    <row r="73" spans="1:10" x14ac:dyDescent="0.25">
      <c r="A73" s="16">
        <v>44244</v>
      </c>
      <c r="B73" s="17">
        <v>337706</v>
      </c>
      <c r="C73" s="17" t="s">
        <v>14</v>
      </c>
      <c r="D73" s="18">
        <v>960</v>
      </c>
      <c r="E73" s="18"/>
      <c r="F73" s="19">
        <f t="shared" si="0"/>
        <v>201452.63000000015</v>
      </c>
      <c r="G73" s="20" t="s">
        <v>15</v>
      </c>
      <c r="H73" s="21" t="s">
        <v>24</v>
      </c>
      <c r="I73" s="96">
        <v>1389535</v>
      </c>
      <c r="J73" s="22">
        <v>44214</v>
      </c>
    </row>
    <row r="74" spans="1:10" x14ac:dyDescent="0.25">
      <c r="A74" s="16">
        <v>44244</v>
      </c>
      <c r="B74" s="17">
        <v>340405</v>
      </c>
      <c r="C74" s="17" t="s">
        <v>14</v>
      </c>
      <c r="D74" s="18">
        <v>1317.23</v>
      </c>
      <c r="E74" s="18"/>
      <c r="F74" s="19">
        <f t="shared" ref="F74:F137" si="1">F73-D74+E74</f>
        <v>200135.40000000014</v>
      </c>
      <c r="G74" s="20" t="s">
        <v>167</v>
      </c>
      <c r="H74" s="21" t="s">
        <v>96</v>
      </c>
      <c r="I74" s="96">
        <v>22626</v>
      </c>
      <c r="J74" s="22">
        <v>44225</v>
      </c>
    </row>
    <row r="75" spans="1:10" x14ac:dyDescent="0.25">
      <c r="A75" s="16">
        <v>44244</v>
      </c>
      <c r="B75" s="17">
        <v>336443</v>
      </c>
      <c r="C75" s="17" t="s">
        <v>14</v>
      </c>
      <c r="D75" s="18">
        <v>169.74</v>
      </c>
      <c r="E75" s="18"/>
      <c r="F75" s="19">
        <f t="shared" si="1"/>
        <v>199965.66000000015</v>
      </c>
      <c r="G75" s="20" t="s">
        <v>91</v>
      </c>
      <c r="H75" s="21" t="s">
        <v>92</v>
      </c>
      <c r="I75" s="96">
        <v>797781</v>
      </c>
      <c r="J75" s="22">
        <v>44229</v>
      </c>
    </row>
    <row r="76" spans="1:10" x14ac:dyDescent="0.25">
      <c r="A76" s="16">
        <v>44244</v>
      </c>
      <c r="B76" s="17"/>
      <c r="C76" s="17"/>
      <c r="D76" s="18">
        <v>0</v>
      </c>
      <c r="E76" s="18"/>
      <c r="F76" s="19">
        <f t="shared" si="1"/>
        <v>199965.66000000015</v>
      </c>
      <c r="G76" s="20" t="s">
        <v>91</v>
      </c>
      <c r="H76" s="21" t="s">
        <v>93</v>
      </c>
      <c r="I76" s="96">
        <v>783048</v>
      </c>
      <c r="J76" s="22">
        <v>44229</v>
      </c>
    </row>
    <row r="77" spans="1:10" x14ac:dyDescent="0.25">
      <c r="A77" s="16">
        <v>44244</v>
      </c>
      <c r="B77" s="17">
        <v>170652</v>
      </c>
      <c r="C77" s="17" t="s">
        <v>35</v>
      </c>
      <c r="D77" s="18">
        <v>2235</v>
      </c>
      <c r="E77" s="18"/>
      <c r="F77" s="19">
        <f t="shared" si="1"/>
        <v>197730.66000000015</v>
      </c>
      <c r="G77" s="20" t="s">
        <v>102</v>
      </c>
      <c r="H77" s="21" t="s">
        <v>103</v>
      </c>
      <c r="I77" s="96">
        <v>638</v>
      </c>
      <c r="J77" s="22">
        <v>44214</v>
      </c>
    </row>
    <row r="78" spans="1:10" x14ac:dyDescent="0.25">
      <c r="A78" s="16">
        <v>44244</v>
      </c>
      <c r="B78" s="17">
        <v>339687</v>
      </c>
      <c r="C78" s="17" t="s">
        <v>14</v>
      </c>
      <c r="D78" s="18">
        <v>592.5</v>
      </c>
      <c r="E78" s="18"/>
      <c r="F78" s="19">
        <f t="shared" si="1"/>
        <v>197138.16000000015</v>
      </c>
      <c r="G78" s="20" t="s">
        <v>15</v>
      </c>
      <c r="H78" s="21" t="s">
        <v>101</v>
      </c>
      <c r="I78" s="96">
        <v>55907</v>
      </c>
      <c r="J78" s="22">
        <v>44214</v>
      </c>
    </row>
    <row r="79" spans="1:10" x14ac:dyDescent="0.25">
      <c r="A79" s="16">
        <v>44244</v>
      </c>
      <c r="B79" s="17">
        <v>340841</v>
      </c>
      <c r="C79" s="17" t="s">
        <v>14</v>
      </c>
      <c r="D79" s="18">
        <v>600</v>
      </c>
      <c r="E79" s="18"/>
      <c r="F79" s="19">
        <f t="shared" si="1"/>
        <v>196538.16000000015</v>
      </c>
      <c r="G79" s="20" t="s">
        <v>170</v>
      </c>
      <c r="H79" s="21" t="s">
        <v>94</v>
      </c>
      <c r="I79" s="96">
        <v>5917</v>
      </c>
      <c r="J79" s="22">
        <v>44228</v>
      </c>
    </row>
    <row r="80" spans="1:10" x14ac:dyDescent="0.25">
      <c r="A80" s="16">
        <v>44244</v>
      </c>
      <c r="B80" s="17">
        <v>338650</v>
      </c>
      <c r="C80" s="17" t="s">
        <v>14</v>
      </c>
      <c r="D80" s="18">
        <v>299.60000000000002</v>
      </c>
      <c r="E80" s="18"/>
      <c r="F80" s="19">
        <f t="shared" si="1"/>
        <v>196238.56000000014</v>
      </c>
      <c r="G80" s="20" t="s">
        <v>172</v>
      </c>
      <c r="H80" s="21" t="s">
        <v>224</v>
      </c>
      <c r="I80" s="96">
        <v>5274328</v>
      </c>
      <c r="J80" s="22">
        <v>44212</v>
      </c>
    </row>
    <row r="81" spans="1:10" x14ac:dyDescent="0.25">
      <c r="A81" s="16">
        <v>44244</v>
      </c>
      <c r="B81" s="17">
        <v>337328</v>
      </c>
      <c r="C81" s="17" t="s">
        <v>14</v>
      </c>
      <c r="D81" s="18">
        <v>710.5</v>
      </c>
      <c r="E81" s="18"/>
      <c r="F81" s="19">
        <f t="shared" si="1"/>
        <v>195528.06000000014</v>
      </c>
      <c r="G81" s="20" t="s">
        <v>45</v>
      </c>
      <c r="H81" s="21" t="s">
        <v>46</v>
      </c>
      <c r="I81" s="96">
        <v>5800</v>
      </c>
      <c r="J81" s="22">
        <v>44210</v>
      </c>
    </row>
    <row r="82" spans="1:10" x14ac:dyDescent="0.25">
      <c r="A82" s="16">
        <v>44244</v>
      </c>
      <c r="B82" s="17">
        <v>119479</v>
      </c>
      <c r="C82" s="17" t="s">
        <v>69</v>
      </c>
      <c r="D82" s="18"/>
      <c r="E82" s="18">
        <v>16376.82</v>
      </c>
      <c r="F82" s="19">
        <f t="shared" si="1"/>
        <v>211904.88000000015</v>
      </c>
      <c r="G82" s="20" t="s">
        <v>70</v>
      </c>
      <c r="H82" s="21"/>
      <c r="I82" s="96"/>
      <c r="J82" s="22"/>
    </row>
    <row r="83" spans="1:10" x14ac:dyDescent="0.25">
      <c r="A83" s="16">
        <v>44244</v>
      </c>
      <c r="B83" s="17">
        <v>119479</v>
      </c>
      <c r="C83" s="17" t="s">
        <v>30</v>
      </c>
      <c r="D83" s="18">
        <v>16376.82</v>
      </c>
      <c r="E83" s="18"/>
      <c r="F83" s="19">
        <f t="shared" si="1"/>
        <v>195528.06000000014</v>
      </c>
      <c r="G83" s="20" t="s">
        <v>195</v>
      </c>
      <c r="H83" s="21"/>
      <c r="I83" s="96"/>
      <c r="J83" s="22"/>
    </row>
    <row r="84" spans="1:10" x14ac:dyDescent="0.25">
      <c r="A84" s="16">
        <v>44244</v>
      </c>
      <c r="B84" s="17">
        <v>123090</v>
      </c>
      <c r="C84" s="17" t="s">
        <v>30</v>
      </c>
      <c r="D84" s="18">
        <v>4129.3999999999996</v>
      </c>
      <c r="E84" s="18"/>
      <c r="F84" s="19">
        <f t="shared" si="1"/>
        <v>191398.66000000015</v>
      </c>
      <c r="G84" s="20" t="s">
        <v>41</v>
      </c>
      <c r="H84" s="21" t="s">
        <v>72</v>
      </c>
      <c r="I84" s="96">
        <v>427</v>
      </c>
      <c r="J84" s="22">
        <v>44239</v>
      </c>
    </row>
    <row r="85" spans="1:10" x14ac:dyDescent="0.25">
      <c r="A85" s="16">
        <v>44244</v>
      </c>
      <c r="B85" s="17">
        <v>120326</v>
      </c>
      <c r="C85" s="17" t="s">
        <v>30</v>
      </c>
      <c r="D85" s="18">
        <v>6200</v>
      </c>
      <c r="E85" s="18"/>
      <c r="F85" s="19">
        <f t="shared" si="1"/>
        <v>185198.66000000015</v>
      </c>
      <c r="G85" s="20" t="s">
        <v>41</v>
      </c>
      <c r="H85" s="21" t="s">
        <v>118</v>
      </c>
      <c r="I85" s="96">
        <v>48</v>
      </c>
      <c r="J85" s="22">
        <v>44238</v>
      </c>
    </row>
    <row r="86" spans="1:10" x14ac:dyDescent="0.25">
      <c r="A86" s="16">
        <v>44244</v>
      </c>
      <c r="B86" s="17">
        <v>118114</v>
      </c>
      <c r="C86" s="17" t="s">
        <v>30</v>
      </c>
      <c r="D86" s="18">
        <v>600</v>
      </c>
      <c r="E86" s="18"/>
      <c r="F86" s="19">
        <f t="shared" si="1"/>
        <v>184598.66000000015</v>
      </c>
      <c r="G86" s="20" t="s">
        <v>41</v>
      </c>
      <c r="H86" s="21" t="s">
        <v>119</v>
      </c>
      <c r="I86" s="96">
        <v>8</v>
      </c>
      <c r="J86" s="22">
        <v>44236</v>
      </c>
    </row>
    <row r="87" spans="1:10" x14ac:dyDescent="0.25">
      <c r="A87" s="16">
        <v>44244</v>
      </c>
      <c r="B87" s="17">
        <v>147561</v>
      </c>
      <c r="C87" s="17" t="s">
        <v>30</v>
      </c>
      <c r="D87" s="18">
        <v>1595.45</v>
      </c>
      <c r="E87" s="18"/>
      <c r="F87" s="19">
        <f t="shared" si="1"/>
        <v>183003.21000000014</v>
      </c>
      <c r="G87" s="20" t="s">
        <v>41</v>
      </c>
      <c r="H87" s="21" t="s">
        <v>78</v>
      </c>
      <c r="I87" s="96">
        <v>49</v>
      </c>
      <c r="J87" s="22">
        <v>44243</v>
      </c>
    </row>
    <row r="88" spans="1:10" x14ac:dyDescent="0.25">
      <c r="A88" s="16">
        <v>44244</v>
      </c>
      <c r="B88" s="17">
        <v>122385</v>
      </c>
      <c r="C88" s="17" t="s">
        <v>30</v>
      </c>
      <c r="D88" s="18">
        <v>600</v>
      </c>
      <c r="E88" s="18"/>
      <c r="F88" s="19">
        <f t="shared" si="1"/>
        <v>182403.21000000014</v>
      </c>
      <c r="G88" s="20" t="s">
        <v>41</v>
      </c>
      <c r="H88" s="21" t="s">
        <v>225</v>
      </c>
      <c r="I88" s="96">
        <v>9</v>
      </c>
      <c r="J88" s="22">
        <v>44238</v>
      </c>
    </row>
    <row r="89" spans="1:10" x14ac:dyDescent="0.25">
      <c r="A89" s="16">
        <v>44244</v>
      </c>
      <c r="B89" s="17">
        <v>146003</v>
      </c>
      <c r="C89" s="17" t="s">
        <v>30</v>
      </c>
      <c r="D89" s="18">
        <v>12750</v>
      </c>
      <c r="E89" s="18"/>
      <c r="F89" s="19">
        <f t="shared" si="1"/>
        <v>169653.21000000014</v>
      </c>
      <c r="G89" s="20" t="s">
        <v>41</v>
      </c>
      <c r="H89" s="21" t="s">
        <v>73</v>
      </c>
      <c r="I89" s="96">
        <v>12</v>
      </c>
      <c r="J89" s="22">
        <v>44242</v>
      </c>
    </row>
    <row r="90" spans="1:10" x14ac:dyDescent="0.25">
      <c r="A90" s="16">
        <v>44244</v>
      </c>
      <c r="B90" s="17">
        <v>117725</v>
      </c>
      <c r="C90" s="17" t="s">
        <v>30</v>
      </c>
      <c r="D90" s="18">
        <v>3150</v>
      </c>
      <c r="E90" s="18"/>
      <c r="F90" s="19">
        <f t="shared" si="1"/>
        <v>166503.21000000014</v>
      </c>
      <c r="G90" s="20" t="s">
        <v>41</v>
      </c>
      <c r="H90" s="21" t="s">
        <v>226</v>
      </c>
      <c r="I90" s="96">
        <v>8</v>
      </c>
      <c r="J90" s="22">
        <v>44238</v>
      </c>
    </row>
    <row r="91" spans="1:10" x14ac:dyDescent="0.25">
      <c r="A91" s="16">
        <v>44244</v>
      </c>
      <c r="B91" s="17">
        <v>146360</v>
      </c>
      <c r="C91" s="17" t="s">
        <v>30</v>
      </c>
      <c r="D91" s="18">
        <v>2300</v>
      </c>
      <c r="E91" s="18"/>
      <c r="F91" s="19">
        <f t="shared" si="1"/>
        <v>164203.21000000014</v>
      </c>
      <c r="G91" s="20" t="s">
        <v>41</v>
      </c>
      <c r="H91" s="21" t="s">
        <v>68</v>
      </c>
      <c r="I91" s="96">
        <v>14</v>
      </c>
      <c r="J91" s="22">
        <v>44242</v>
      </c>
    </row>
    <row r="92" spans="1:10" x14ac:dyDescent="0.25">
      <c r="A92" s="16">
        <v>44244</v>
      </c>
      <c r="B92" s="17">
        <v>145677</v>
      </c>
      <c r="C92" s="17" t="s">
        <v>30</v>
      </c>
      <c r="D92" s="18">
        <v>5400</v>
      </c>
      <c r="E92" s="18"/>
      <c r="F92" s="19">
        <f t="shared" si="1"/>
        <v>158803.21000000014</v>
      </c>
      <c r="G92" s="20" t="s">
        <v>41</v>
      </c>
      <c r="H92" s="21" t="s">
        <v>117</v>
      </c>
      <c r="I92" s="96">
        <v>12</v>
      </c>
      <c r="J92" s="22">
        <v>44242</v>
      </c>
    </row>
    <row r="93" spans="1:10" x14ac:dyDescent="0.25">
      <c r="A93" s="16">
        <v>44244</v>
      </c>
      <c r="B93" s="17">
        <v>175949</v>
      </c>
      <c r="C93" s="17" t="s">
        <v>30</v>
      </c>
      <c r="D93" s="18">
        <v>2200</v>
      </c>
      <c r="E93" s="18"/>
      <c r="F93" s="19">
        <f t="shared" si="1"/>
        <v>156603.21000000014</v>
      </c>
      <c r="G93" s="20" t="s">
        <v>41</v>
      </c>
      <c r="H93" s="21" t="s">
        <v>227</v>
      </c>
      <c r="I93" s="96">
        <v>129</v>
      </c>
      <c r="J93" s="22">
        <v>44238</v>
      </c>
    </row>
    <row r="94" spans="1:10" x14ac:dyDescent="0.25">
      <c r="A94" s="16">
        <v>44244</v>
      </c>
      <c r="B94" s="17">
        <v>149387</v>
      </c>
      <c r="C94" s="17" t="s">
        <v>30</v>
      </c>
      <c r="D94" s="18">
        <v>600</v>
      </c>
      <c r="E94" s="18"/>
      <c r="F94" s="19">
        <f t="shared" si="1"/>
        <v>156003.21000000014</v>
      </c>
      <c r="G94" s="20" t="s">
        <v>41</v>
      </c>
      <c r="H94" s="21" t="s">
        <v>228</v>
      </c>
      <c r="I94" s="96">
        <v>8</v>
      </c>
      <c r="J94" s="22">
        <v>44242</v>
      </c>
    </row>
    <row r="95" spans="1:10" x14ac:dyDescent="0.25">
      <c r="A95" s="16">
        <v>44244</v>
      </c>
      <c r="B95" s="17">
        <v>118420</v>
      </c>
      <c r="C95" s="17" t="s">
        <v>30</v>
      </c>
      <c r="D95" s="18">
        <v>7883.4</v>
      </c>
      <c r="E95" s="18"/>
      <c r="F95" s="19">
        <f t="shared" si="1"/>
        <v>148119.81000000014</v>
      </c>
      <c r="G95" s="20" t="s">
        <v>41</v>
      </c>
      <c r="H95" s="21" t="s">
        <v>49</v>
      </c>
      <c r="I95" s="96">
        <v>8</v>
      </c>
      <c r="J95" s="22">
        <v>44238</v>
      </c>
    </row>
    <row r="96" spans="1:10" x14ac:dyDescent="0.25">
      <c r="A96" s="16">
        <v>44244</v>
      </c>
      <c r="B96" s="17">
        <v>148461</v>
      </c>
      <c r="C96" s="17" t="s">
        <v>30</v>
      </c>
      <c r="D96" s="18">
        <v>12500</v>
      </c>
      <c r="E96" s="18"/>
      <c r="F96" s="19">
        <f t="shared" si="1"/>
        <v>135619.81000000014</v>
      </c>
      <c r="G96" s="20" t="s">
        <v>41</v>
      </c>
      <c r="H96" s="21" t="s">
        <v>121</v>
      </c>
      <c r="I96" s="96">
        <v>5</v>
      </c>
      <c r="J96" s="22">
        <v>44238</v>
      </c>
    </row>
    <row r="97" spans="1:10" x14ac:dyDescent="0.25">
      <c r="A97" s="16">
        <v>44244</v>
      </c>
      <c r="B97" s="17">
        <v>122587</v>
      </c>
      <c r="C97" s="17" t="s">
        <v>30</v>
      </c>
      <c r="D97" s="18">
        <v>10550</v>
      </c>
      <c r="E97" s="18"/>
      <c r="F97" s="19">
        <f t="shared" si="1"/>
        <v>125069.81000000014</v>
      </c>
      <c r="G97" s="20" t="s">
        <v>41</v>
      </c>
      <c r="H97" s="21" t="s">
        <v>53</v>
      </c>
      <c r="I97" s="96">
        <v>22</v>
      </c>
      <c r="J97" s="22">
        <v>44238</v>
      </c>
    </row>
    <row r="98" spans="1:10" x14ac:dyDescent="0.25">
      <c r="A98" s="16">
        <v>44244</v>
      </c>
      <c r="B98" s="17">
        <v>148891</v>
      </c>
      <c r="C98" s="17" t="s">
        <v>30</v>
      </c>
      <c r="D98" s="18">
        <v>300</v>
      </c>
      <c r="E98" s="18"/>
      <c r="F98" s="19">
        <f t="shared" si="1"/>
        <v>124769.81000000014</v>
      </c>
      <c r="G98" s="20" t="s">
        <v>41</v>
      </c>
      <c r="H98" s="21" t="s">
        <v>229</v>
      </c>
      <c r="I98" s="96">
        <v>6</v>
      </c>
      <c r="J98" s="22">
        <v>44242</v>
      </c>
    </row>
    <row r="99" spans="1:10" x14ac:dyDescent="0.25">
      <c r="A99" s="16">
        <v>44244</v>
      </c>
      <c r="B99" s="17">
        <v>147236</v>
      </c>
      <c r="C99" s="17" t="s">
        <v>30</v>
      </c>
      <c r="D99" s="18">
        <v>10850</v>
      </c>
      <c r="E99" s="18"/>
      <c r="F99" s="19">
        <f t="shared" si="1"/>
        <v>113919.81000000014</v>
      </c>
      <c r="G99" s="20" t="s">
        <v>41</v>
      </c>
      <c r="H99" s="21" t="s">
        <v>116</v>
      </c>
      <c r="I99" s="96">
        <v>34</v>
      </c>
      <c r="J99" s="22">
        <v>44239</v>
      </c>
    </row>
    <row r="100" spans="1:10" x14ac:dyDescent="0.25">
      <c r="A100" s="16">
        <v>44244</v>
      </c>
      <c r="B100" s="17">
        <v>156291</v>
      </c>
      <c r="C100" s="17" t="s">
        <v>30</v>
      </c>
      <c r="D100" s="18">
        <v>4900</v>
      </c>
      <c r="E100" s="18"/>
      <c r="F100" s="19">
        <f t="shared" si="1"/>
        <v>109019.81000000014</v>
      </c>
      <c r="G100" s="20" t="s">
        <v>41</v>
      </c>
      <c r="H100" s="21" t="s">
        <v>64</v>
      </c>
      <c r="I100" s="96">
        <v>18</v>
      </c>
      <c r="J100" s="22">
        <v>44238</v>
      </c>
    </row>
    <row r="101" spans="1:10" x14ac:dyDescent="0.25">
      <c r="A101" s="16">
        <v>44244</v>
      </c>
      <c r="B101" s="17">
        <v>119160</v>
      </c>
      <c r="C101" s="17" t="s">
        <v>30</v>
      </c>
      <c r="D101" s="18">
        <v>8634.2000000000007</v>
      </c>
      <c r="E101" s="18"/>
      <c r="F101" s="19">
        <f t="shared" si="1"/>
        <v>100385.61000000015</v>
      </c>
      <c r="G101" s="20" t="s">
        <v>41</v>
      </c>
      <c r="H101" s="21" t="s">
        <v>134</v>
      </c>
      <c r="I101" s="96">
        <v>2</v>
      </c>
      <c r="J101" s="22">
        <v>44238</v>
      </c>
    </row>
    <row r="102" spans="1:10" x14ac:dyDescent="0.25">
      <c r="A102" s="16">
        <v>44244</v>
      </c>
      <c r="B102" s="17">
        <v>122819</v>
      </c>
      <c r="C102" s="17" t="s">
        <v>30</v>
      </c>
      <c r="D102" s="18">
        <v>8600</v>
      </c>
      <c r="E102" s="18"/>
      <c r="F102" s="19">
        <f t="shared" si="1"/>
        <v>91785.610000000146</v>
      </c>
      <c r="G102" s="20" t="s">
        <v>41</v>
      </c>
      <c r="H102" s="21" t="s">
        <v>65</v>
      </c>
      <c r="I102" s="96">
        <v>7</v>
      </c>
      <c r="J102" s="22">
        <v>44238</v>
      </c>
    </row>
    <row r="103" spans="1:10" x14ac:dyDescent="0.25">
      <c r="A103" s="16">
        <v>44244</v>
      </c>
      <c r="B103" s="17">
        <v>156578</v>
      </c>
      <c r="C103" s="17" t="s">
        <v>30</v>
      </c>
      <c r="D103" s="18">
        <v>6900</v>
      </c>
      <c r="E103" s="18"/>
      <c r="F103" s="19">
        <f t="shared" si="1"/>
        <v>84885.610000000146</v>
      </c>
      <c r="G103" s="20" t="s">
        <v>41</v>
      </c>
      <c r="H103" s="21" t="s">
        <v>62</v>
      </c>
      <c r="I103" s="96">
        <v>107</v>
      </c>
      <c r="J103" s="22">
        <v>44236</v>
      </c>
    </row>
    <row r="104" spans="1:10" x14ac:dyDescent="0.25">
      <c r="A104" s="16">
        <v>44244</v>
      </c>
      <c r="B104" s="17">
        <v>146800</v>
      </c>
      <c r="C104" s="17" t="s">
        <v>30</v>
      </c>
      <c r="D104" s="18">
        <v>7800</v>
      </c>
      <c r="E104" s="18"/>
      <c r="F104" s="19">
        <f t="shared" si="1"/>
        <v>77085.610000000146</v>
      </c>
      <c r="G104" s="20" t="s">
        <v>41</v>
      </c>
      <c r="H104" s="21" t="s">
        <v>63</v>
      </c>
      <c r="I104" s="96">
        <v>23</v>
      </c>
      <c r="J104" s="22">
        <v>44239</v>
      </c>
    </row>
    <row r="105" spans="1:10" x14ac:dyDescent="0.25">
      <c r="A105" s="16">
        <v>44244</v>
      </c>
      <c r="B105" s="17">
        <v>119872</v>
      </c>
      <c r="C105" s="17" t="s">
        <v>30</v>
      </c>
      <c r="D105" s="18">
        <v>4800</v>
      </c>
      <c r="E105" s="18"/>
      <c r="F105" s="19">
        <f t="shared" si="1"/>
        <v>72285.610000000146</v>
      </c>
      <c r="G105" s="20" t="s">
        <v>41</v>
      </c>
      <c r="H105" s="21" t="s">
        <v>58</v>
      </c>
      <c r="I105" s="96">
        <v>22</v>
      </c>
      <c r="J105" s="22">
        <v>44238</v>
      </c>
    </row>
    <row r="106" spans="1:10" x14ac:dyDescent="0.25">
      <c r="A106" s="16">
        <v>44244</v>
      </c>
      <c r="B106" s="17">
        <v>123377</v>
      </c>
      <c r="C106" s="17" t="s">
        <v>30</v>
      </c>
      <c r="D106" s="18">
        <v>5818.7</v>
      </c>
      <c r="E106" s="18"/>
      <c r="F106" s="19">
        <f t="shared" si="1"/>
        <v>66466.910000000149</v>
      </c>
      <c r="G106" s="20" t="s">
        <v>41</v>
      </c>
      <c r="H106" s="21" t="s">
        <v>52</v>
      </c>
      <c r="I106" s="96">
        <v>393</v>
      </c>
      <c r="J106" s="22">
        <v>44238</v>
      </c>
    </row>
    <row r="107" spans="1:10" x14ac:dyDescent="0.25">
      <c r="A107" s="16">
        <v>44244</v>
      </c>
      <c r="B107" s="17">
        <v>149903</v>
      </c>
      <c r="C107" s="17" t="s">
        <v>30</v>
      </c>
      <c r="D107" s="18">
        <v>600</v>
      </c>
      <c r="E107" s="18"/>
      <c r="F107" s="19">
        <f t="shared" si="1"/>
        <v>65866.910000000149</v>
      </c>
      <c r="G107" s="20" t="s">
        <v>41</v>
      </c>
      <c r="H107" s="21" t="s">
        <v>97</v>
      </c>
      <c r="I107" s="96">
        <v>2</v>
      </c>
      <c r="J107" s="22">
        <v>44238</v>
      </c>
    </row>
    <row r="108" spans="1:10" x14ac:dyDescent="0.25">
      <c r="A108" s="16">
        <v>44244</v>
      </c>
      <c r="B108" s="17">
        <v>120705</v>
      </c>
      <c r="C108" s="17" t="s">
        <v>30</v>
      </c>
      <c r="D108" s="18">
        <v>8900</v>
      </c>
      <c r="E108" s="18"/>
      <c r="F108" s="19">
        <f t="shared" si="1"/>
        <v>56966.910000000149</v>
      </c>
      <c r="G108" s="20" t="s">
        <v>41</v>
      </c>
      <c r="H108" s="21" t="s">
        <v>60</v>
      </c>
      <c r="I108" s="96">
        <v>5</v>
      </c>
      <c r="J108" s="22">
        <v>44238</v>
      </c>
    </row>
    <row r="109" spans="1:10" x14ac:dyDescent="0.25">
      <c r="A109" s="16">
        <v>44244</v>
      </c>
      <c r="B109" s="17">
        <v>145238</v>
      </c>
      <c r="C109" s="17" t="s">
        <v>30</v>
      </c>
      <c r="D109" s="18">
        <v>400</v>
      </c>
      <c r="E109" s="18"/>
      <c r="F109" s="19">
        <f t="shared" si="1"/>
        <v>56566.910000000149</v>
      </c>
      <c r="G109" s="20" t="s">
        <v>41</v>
      </c>
      <c r="H109" s="21" t="s">
        <v>77</v>
      </c>
      <c r="I109" s="96">
        <v>145</v>
      </c>
      <c r="J109" s="22">
        <v>44239</v>
      </c>
    </row>
    <row r="110" spans="1:10" x14ac:dyDescent="0.25">
      <c r="A110" s="16">
        <v>44244</v>
      </c>
      <c r="B110" s="17">
        <v>144433</v>
      </c>
      <c r="C110" s="17" t="s">
        <v>30</v>
      </c>
      <c r="D110" s="18">
        <v>6900</v>
      </c>
      <c r="E110" s="18"/>
      <c r="F110" s="19">
        <f t="shared" si="1"/>
        <v>49666.910000000149</v>
      </c>
      <c r="G110" s="20" t="s">
        <v>41</v>
      </c>
      <c r="H110" s="21" t="s">
        <v>59</v>
      </c>
      <c r="I110" s="96">
        <v>6</v>
      </c>
      <c r="J110" s="22">
        <v>44238</v>
      </c>
    </row>
    <row r="111" spans="1:10" x14ac:dyDescent="0.25">
      <c r="A111" s="16">
        <v>44244</v>
      </c>
      <c r="B111" s="17">
        <v>150569</v>
      </c>
      <c r="C111" s="17" t="s">
        <v>30</v>
      </c>
      <c r="D111" s="18">
        <v>3200</v>
      </c>
      <c r="E111" s="18"/>
      <c r="F111" s="19">
        <f t="shared" si="1"/>
        <v>46466.910000000149</v>
      </c>
      <c r="G111" s="20" t="s">
        <v>41</v>
      </c>
      <c r="H111" s="21" t="s">
        <v>230</v>
      </c>
      <c r="I111" s="96">
        <v>32</v>
      </c>
      <c r="J111" s="22">
        <v>44238</v>
      </c>
    </row>
    <row r="112" spans="1:10" x14ac:dyDescent="0.25">
      <c r="A112" s="16">
        <v>44244</v>
      </c>
      <c r="B112" s="17">
        <v>147853</v>
      </c>
      <c r="C112" s="17" t="s">
        <v>30</v>
      </c>
      <c r="D112" s="18">
        <v>4750</v>
      </c>
      <c r="E112" s="18"/>
      <c r="F112" s="19">
        <f t="shared" si="1"/>
        <v>41716.910000000149</v>
      </c>
      <c r="G112" s="20" t="s">
        <v>41</v>
      </c>
      <c r="H112" s="21" t="s">
        <v>66</v>
      </c>
      <c r="I112" s="96">
        <v>5</v>
      </c>
      <c r="J112" s="22">
        <v>44242</v>
      </c>
    </row>
    <row r="113" spans="1:10" x14ac:dyDescent="0.25">
      <c r="A113" s="16">
        <v>44244</v>
      </c>
      <c r="B113" s="17">
        <v>121029</v>
      </c>
      <c r="C113" s="17" t="s">
        <v>30</v>
      </c>
      <c r="D113" s="18">
        <v>8150</v>
      </c>
      <c r="E113" s="18"/>
      <c r="F113" s="19">
        <f t="shared" si="1"/>
        <v>33566.910000000149</v>
      </c>
      <c r="G113" s="20" t="s">
        <v>41</v>
      </c>
      <c r="H113" s="21" t="s">
        <v>66</v>
      </c>
      <c r="I113" s="96">
        <v>4</v>
      </c>
      <c r="J113" s="22">
        <v>44238</v>
      </c>
    </row>
    <row r="114" spans="1:10" x14ac:dyDescent="0.25">
      <c r="A114" s="16">
        <v>44244</v>
      </c>
      <c r="B114" s="17">
        <v>155954</v>
      </c>
      <c r="C114" s="17" t="s">
        <v>30</v>
      </c>
      <c r="D114" s="18">
        <v>5800</v>
      </c>
      <c r="E114" s="18"/>
      <c r="F114" s="19">
        <f t="shared" si="1"/>
        <v>27766.910000000149</v>
      </c>
      <c r="G114" s="20" t="s">
        <v>41</v>
      </c>
      <c r="H114" s="21" t="s">
        <v>71</v>
      </c>
      <c r="I114" s="96">
        <v>30</v>
      </c>
      <c r="J114" s="22">
        <v>44238</v>
      </c>
    </row>
    <row r="115" spans="1:10" x14ac:dyDescent="0.25">
      <c r="A115" s="16">
        <v>44244</v>
      </c>
      <c r="B115" s="17">
        <v>123611</v>
      </c>
      <c r="C115" s="17" t="s">
        <v>30</v>
      </c>
      <c r="D115" s="18">
        <v>6800</v>
      </c>
      <c r="E115" s="18"/>
      <c r="F115" s="19">
        <f t="shared" si="1"/>
        <v>20966.910000000149</v>
      </c>
      <c r="G115" s="20" t="s">
        <v>41</v>
      </c>
      <c r="H115" s="21" t="s">
        <v>42</v>
      </c>
      <c r="I115" s="96">
        <v>29</v>
      </c>
      <c r="J115" s="22">
        <v>44238</v>
      </c>
    </row>
    <row r="116" spans="1:10" x14ac:dyDescent="0.25">
      <c r="A116" s="16">
        <v>44245</v>
      </c>
      <c r="B116" s="17">
        <v>514957</v>
      </c>
      <c r="C116" s="17" t="s">
        <v>14</v>
      </c>
      <c r="D116" s="18">
        <v>589</v>
      </c>
      <c r="E116" s="18"/>
      <c r="F116" s="19">
        <f t="shared" si="1"/>
        <v>20377.910000000149</v>
      </c>
      <c r="G116" s="20" t="s">
        <v>172</v>
      </c>
      <c r="H116" s="21" t="s">
        <v>44</v>
      </c>
      <c r="I116" s="96">
        <v>5822</v>
      </c>
      <c r="J116" s="22">
        <v>44215</v>
      </c>
    </row>
    <row r="117" spans="1:10" x14ac:dyDescent="0.25">
      <c r="A117" s="16">
        <v>44245</v>
      </c>
      <c r="B117" s="17">
        <v>523309</v>
      </c>
      <c r="C117" s="17" t="s">
        <v>193</v>
      </c>
      <c r="D117" s="18"/>
      <c r="E117" s="18">
        <v>10000</v>
      </c>
      <c r="F117" s="19">
        <f t="shared" si="1"/>
        <v>30377.910000000149</v>
      </c>
      <c r="G117" s="20" t="s">
        <v>140</v>
      </c>
      <c r="H117" s="21"/>
      <c r="I117" s="96"/>
      <c r="J117" s="22"/>
    </row>
    <row r="118" spans="1:10" x14ac:dyDescent="0.25">
      <c r="A118" s="16">
        <v>44245</v>
      </c>
      <c r="B118" s="17">
        <v>300018</v>
      </c>
      <c r="C118" s="17" t="s">
        <v>100</v>
      </c>
      <c r="D118" s="18">
        <v>6900</v>
      </c>
      <c r="E118" s="18"/>
      <c r="F118" s="19">
        <f t="shared" si="1"/>
        <v>23477.910000000149</v>
      </c>
      <c r="G118" s="20" t="s">
        <v>41</v>
      </c>
      <c r="H118" s="21" t="s">
        <v>120</v>
      </c>
      <c r="I118" s="96">
        <v>368</v>
      </c>
      <c r="J118" s="22">
        <v>44236</v>
      </c>
    </row>
    <row r="119" spans="1:10" x14ac:dyDescent="0.25">
      <c r="A119" s="16">
        <v>44245</v>
      </c>
      <c r="B119" s="17">
        <v>501017</v>
      </c>
      <c r="C119" s="17" t="s">
        <v>14</v>
      </c>
      <c r="D119" s="18">
        <v>2550</v>
      </c>
      <c r="E119" s="18"/>
      <c r="F119" s="19">
        <f t="shared" si="1"/>
        <v>20927.910000000149</v>
      </c>
      <c r="G119" s="20" t="s">
        <v>15</v>
      </c>
      <c r="H119" s="21" t="s">
        <v>24</v>
      </c>
      <c r="I119" s="96">
        <v>1386250</v>
      </c>
      <c r="J119" s="22">
        <v>44203</v>
      </c>
    </row>
    <row r="120" spans="1:10" x14ac:dyDescent="0.25">
      <c r="A120" s="16">
        <v>44245</v>
      </c>
      <c r="B120" s="17">
        <v>172965</v>
      </c>
      <c r="C120" s="17" t="s">
        <v>30</v>
      </c>
      <c r="D120" s="18">
        <v>16376.82</v>
      </c>
      <c r="E120" s="18"/>
      <c r="F120" s="19">
        <f t="shared" si="1"/>
        <v>4551.0900000001493</v>
      </c>
      <c r="G120" s="20" t="s">
        <v>41</v>
      </c>
      <c r="H120" s="21" t="s">
        <v>81</v>
      </c>
      <c r="I120" s="96">
        <v>88</v>
      </c>
      <c r="J120" s="22">
        <v>44238</v>
      </c>
    </row>
    <row r="121" spans="1:10" x14ac:dyDescent="0.25">
      <c r="A121" s="16">
        <v>44245</v>
      </c>
      <c r="B121" s="17">
        <v>504225</v>
      </c>
      <c r="C121" s="17" t="s">
        <v>14</v>
      </c>
      <c r="D121" s="18">
        <v>995</v>
      </c>
      <c r="E121" s="18"/>
      <c r="F121" s="19">
        <f t="shared" si="1"/>
        <v>3556.0900000001493</v>
      </c>
      <c r="G121" s="20" t="s">
        <v>25</v>
      </c>
      <c r="H121" s="21" t="s">
        <v>26</v>
      </c>
      <c r="I121" s="96">
        <v>4699</v>
      </c>
      <c r="J121" s="22">
        <v>44214</v>
      </c>
    </row>
    <row r="122" spans="1:10" x14ac:dyDescent="0.25">
      <c r="A122" s="16">
        <v>44245</v>
      </c>
      <c r="B122" s="17">
        <v>505095</v>
      </c>
      <c r="C122" s="17" t="s">
        <v>14</v>
      </c>
      <c r="D122" s="18">
        <v>720</v>
      </c>
      <c r="E122" s="18"/>
      <c r="F122" s="19">
        <f t="shared" si="1"/>
        <v>2836.0900000001493</v>
      </c>
      <c r="G122" s="20" t="s">
        <v>25</v>
      </c>
      <c r="H122" s="21" t="s">
        <v>26</v>
      </c>
      <c r="I122" s="96">
        <v>4722</v>
      </c>
      <c r="J122" s="22">
        <v>44216</v>
      </c>
    </row>
    <row r="123" spans="1:10" x14ac:dyDescent="0.25">
      <c r="A123" s="16">
        <v>44245</v>
      </c>
      <c r="B123" s="17">
        <v>173899</v>
      </c>
      <c r="C123" s="17" t="s">
        <v>30</v>
      </c>
      <c r="D123" s="18">
        <v>600</v>
      </c>
      <c r="E123" s="18"/>
      <c r="F123" s="19">
        <f t="shared" si="1"/>
        <v>2236.0900000001493</v>
      </c>
      <c r="G123" s="20" t="s">
        <v>41</v>
      </c>
      <c r="H123" s="21" t="s">
        <v>231</v>
      </c>
      <c r="I123" s="96">
        <v>5</v>
      </c>
      <c r="J123" s="22">
        <v>44238</v>
      </c>
    </row>
    <row r="124" spans="1:10" x14ac:dyDescent="0.25">
      <c r="A124" s="16">
        <v>44245</v>
      </c>
      <c r="B124" s="17">
        <v>503098</v>
      </c>
      <c r="C124" s="17" t="s">
        <v>14</v>
      </c>
      <c r="D124" s="18">
        <v>2990.1</v>
      </c>
      <c r="E124" s="18"/>
      <c r="F124" s="19">
        <f t="shared" si="1"/>
        <v>-754.00999999985061</v>
      </c>
      <c r="G124" s="20" t="s">
        <v>15</v>
      </c>
      <c r="H124" s="21" t="s">
        <v>17</v>
      </c>
      <c r="I124" s="96">
        <v>162200</v>
      </c>
      <c r="J124" s="22">
        <v>44215</v>
      </c>
    </row>
    <row r="125" spans="1:10" x14ac:dyDescent="0.25">
      <c r="A125" s="16">
        <v>44246</v>
      </c>
      <c r="B125" s="17">
        <v>472639</v>
      </c>
      <c r="C125" s="17" t="s">
        <v>193</v>
      </c>
      <c r="D125" s="18"/>
      <c r="E125" s="18">
        <v>100000</v>
      </c>
      <c r="F125" s="19">
        <f t="shared" si="1"/>
        <v>99245.990000000151</v>
      </c>
      <c r="G125" s="20" t="s">
        <v>140</v>
      </c>
      <c r="H125" s="21"/>
      <c r="I125" s="96"/>
      <c r="J125" s="22"/>
    </row>
    <row r="126" spans="1:10" x14ac:dyDescent="0.25">
      <c r="A126" s="16">
        <v>44246</v>
      </c>
      <c r="B126" s="17">
        <v>850894</v>
      </c>
      <c r="C126" s="17" t="s">
        <v>112</v>
      </c>
      <c r="D126" s="18">
        <v>70</v>
      </c>
      <c r="E126" s="18"/>
      <c r="F126" s="19">
        <f t="shared" si="1"/>
        <v>99175.990000000151</v>
      </c>
      <c r="G126" s="20" t="s">
        <v>161</v>
      </c>
      <c r="H126" s="21" t="s">
        <v>113</v>
      </c>
      <c r="I126" s="96" t="s">
        <v>232</v>
      </c>
      <c r="J126" s="22">
        <v>44209</v>
      </c>
    </row>
    <row r="127" spans="1:10" x14ac:dyDescent="0.25">
      <c r="A127" s="16">
        <v>44246</v>
      </c>
      <c r="B127" s="17">
        <v>452448</v>
      </c>
      <c r="C127" s="17" t="s">
        <v>106</v>
      </c>
      <c r="D127" s="18">
        <v>2325.17</v>
      </c>
      <c r="E127" s="18"/>
      <c r="F127" s="19">
        <f t="shared" si="1"/>
        <v>96850.820000000153</v>
      </c>
      <c r="G127" s="20" t="s">
        <v>162</v>
      </c>
      <c r="H127" s="21" t="s">
        <v>107</v>
      </c>
      <c r="I127" s="96">
        <v>4</v>
      </c>
      <c r="J127" s="22">
        <v>44236</v>
      </c>
    </row>
    <row r="128" spans="1:10" x14ac:dyDescent="0.25">
      <c r="A128" s="16">
        <v>44246</v>
      </c>
      <c r="B128" s="17">
        <v>451798</v>
      </c>
      <c r="C128" s="17" t="s">
        <v>106</v>
      </c>
      <c r="D128" s="18">
        <v>5777.16</v>
      </c>
      <c r="E128" s="18"/>
      <c r="F128" s="19">
        <f t="shared" si="1"/>
        <v>91073.660000000149</v>
      </c>
      <c r="G128" s="20" t="s">
        <v>143</v>
      </c>
      <c r="H128" s="21" t="s">
        <v>111</v>
      </c>
      <c r="I128" s="96" t="s">
        <v>233</v>
      </c>
      <c r="J128" s="22">
        <v>44246</v>
      </c>
    </row>
    <row r="129" spans="1:10" x14ac:dyDescent="0.25">
      <c r="A129" s="16">
        <v>44246</v>
      </c>
      <c r="B129" s="17">
        <v>451872</v>
      </c>
      <c r="C129" s="17" t="s">
        <v>106</v>
      </c>
      <c r="D129" s="18">
        <v>1998.48</v>
      </c>
      <c r="E129" s="18"/>
      <c r="F129" s="19">
        <f t="shared" si="1"/>
        <v>89075.180000000153</v>
      </c>
      <c r="G129" s="20" t="s">
        <v>164</v>
      </c>
      <c r="H129" s="21" t="s">
        <v>110</v>
      </c>
      <c r="I129" s="96" t="s">
        <v>234</v>
      </c>
      <c r="J129" s="22">
        <v>44246</v>
      </c>
    </row>
    <row r="130" spans="1:10" x14ac:dyDescent="0.25">
      <c r="A130" s="16">
        <v>44246</v>
      </c>
      <c r="B130" s="17"/>
      <c r="C130" s="17"/>
      <c r="D130" s="18"/>
      <c r="E130" s="18"/>
      <c r="F130" s="19">
        <f t="shared" si="1"/>
        <v>89075.180000000153</v>
      </c>
      <c r="G130" s="20" t="s">
        <v>164</v>
      </c>
      <c r="H130" s="21" t="s">
        <v>235</v>
      </c>
      <c r="I130" s="96" t="s">
        <v>236</v>
      </c>
      <c r="J130" s="22">
        <v>44221</v>
      </c>
    </row>
    <row r="131" spans="1:10" x14ac:dyDescent="0.25">
      <c r="A131" s="16">
        <v>44246</v>
      </c>
      <c r="B131" s="17">
        <v>850956</v>
      </c>
      <c r="C131" s="17" t="s">
        <v>112</v>
      </c>
      <c r="D131" s="18">
        <v>1797.13</v>
      </c>
      <c r="E131" s="18"/>
      <c r="F131" s="19">
        <f t="shared" si="1"/>
        <v>87278.050000000148</v>
      </c>
      <c r="G131" s="20" t="s">
        <v>114</v>
      </c>
      <c r="H131" s="21" t="s">
        <v>237</v>
      </c>
      <c r="I131" s="96" t="s">
        <v>236</v>
      </c>
      <c r="J131" s="22">
        <v>44221</v>
      </c>
    </row>
    <row r="132" spans="1:10" x14ac:dyDescent="0.25">
      <c r="A132" s="16">
        <v>44246</v>
      </c>
      <c r="B132" s="17">
        <v>452671</v>
      </c>
      <c r="C132" s="17" t="s">
        <v>106</v>
      </c>
      <c r="D132" s="18">
        <v>27203.75</v>
      </c>
      <c r="E132" s="18"/>
      <c r="F132" s="19">
        <f t="shared" si="1"/>
        <v>60074.300000000148</v>
      </c>
      <c r="G132" s="20" t="s">
        <v>162</v>
      </c>
      <c r="H132" s="21" t="s">
        <v>107</v>
      </c>
      <c r="I132" s="96">
        <v>3</v>
      </c>
      <c r="J132" s="22">
        <v>44236</v>
      </c>
    </row>
    <row r="133" spans="1:10" x14ac:dyDescent="0.25">
      <c r="A133" s="16">
        <v>44246</v>
      </c>
      <c r="B133" s="17">
        <v>850912</v>
      </c>
      <c r="C133" s="17" t="s">
        <v>112</v>
      </c>
      <c r="D133" s="18">
        <v>46546.06</v>
      </c>
      <c r="E133" s="18"/>
      <c r="F133" s="19">
        <f t="shared" si="1"/>
        <v>13528.240000000151</v>
      </c>
      <c r="G133" s="20" t="s">
        <v>114</v>
      </c>
      <c r="H133" s="21" t="s">
        <v>115</v>
      </c>
      <c r="I133" s="97">
        <v>44197</v>
      </c>
      <c r="J133" s="22">
        <v>44236</v>
      </c>
    </row>
    <row r="134" spans="1:10" x14ac:dyDescent="0.25">
      <c r="A134" s="16">
        <v>44246</v>
      </c>
      <c r="B134" s="17">
        <v>452906</v>
      </c>
      <c r="C134" s="17" t="s">
        <v>106</v>
      </c>
      <c r="D134" s="18">
        <v>4427.68</v>
      </c>
      <c r="E134" s="18"/>
      <c r="F134" s="19">
        <f t="shared" si="1"/>
        <v>9100.5600000001505</v>
      </c>
      <c r="G134" s="20" t="s">
        <v>162</v>
      </c>
      <c r="H134" s="21" t="s">
        <v>107</v>
      </c>
      <c r="I134" s="96">
        <v>1</v>
      </c>
      <c r="J134" s="22">
        <v>44236</v>
      </c>
    </row>
    <row r="135" spans="1:10" x14ac:dyDescent="0.25">
      <c r="A135" s="16">
        <v>44246</v>
      </c>
      <c r="B135" s="17">
        <v>537571</v>
      </c>
      <c r="C135" s="17" t="s">
        <v>14</v>
      </c>
      <c r="D135" s="18">
        <v>150</v>
      </c>
      <c r="E135" s="18"/>
      <c r="F135" s="19">
        <f t="shared" si="1"/>
        <v>8950.5600000001505</v>
      </c>
      <c r="G135" s="20" t="s">
        <v>170</v>
      </c>
      <c r="H135" s="21" t="s">
        <v>238</v>
      </c>
      <c r="I135" s="96">
        <v>4555</v>
      </c>
      <c r="J135" s="22">
        <v>44216</v>
      </c>
    </row>
    <row r="136" spans="1:10" x14ac:dyDescent="0.25">
      <c r="A136" s="16">
        <v>44246</v>
      </c>
      <c r="B136" s="17">
        <v>452543</v>
      </c>
      <c r="C136" s="17" t="s">
        <v>106</v>
      </c>
      <c r="D136" s="18">
        <v>1406.43</v>
      </c>
      <c r="E136" s="18"/>
      <c r="F136" s="19">
        <f t="shared" si="1"/>
        <v>7544.1300000001502</v>
      </c>
      <c r="G136" s="20" t="s">
        <v>162</v>
      </c>
      <c r="H136" s="21" t="s">
        <v>107</v>
      </c>
      <c r="I136" s="96">
        <v>2</v>
      </c>
      <c r="J136" s="22">
        <v>44236</v>
      </c>
    </row>
    <row r="137" spans="1:10" x14ac:dyDescent="0.25">
      <c r="A137" s="16">
        <v>44246</v>
      </c>
      <c r="B137" s="17">
        <v>537035</v>
      </c>
      <c r="C137" s="17" t="s">
        <v>14</v>
      </c>
      <c r="D137" s="18">
        <v>1280</v>
      </c>
      <c r="E137" s="18"/>
      <c r="F137" s="19">
        <f t="shared" si="1"/>
        <v>6264.1300000001502</v>
      </c>
      <c r="G137" s="20" t="s">
        <v>25</v>
      </c>
      <c r="H137" s="21" t="s">
        <v>26</v>
      </c>
      <c r="I137" s="96">
        <v>4741</v>
      </c>
      <c r="J137" s="22">
        <v>44218</v>
      </c>
    </row>
    <row r="138" spans="1:10" x14ac:dyDescent="0.25">
      <c r="A138" s="16">
        <v>44246</v>
      </c>
      <c r="B138" s="17">
        <v>452789</v>
      </c>
      <c r="C138" s="17" t="s">
        <v>106</v>
      </c>
      <c r="D138" s="18">
        <v>132.82</v>
      </c>
      <c r="E138" s="18"/>
      <c r="F138" s="19">
        <f t="shared" ref="F138:F201" si="2">F137-D138+E138</f>
        <v>6131.3100000001505</v>
      </c>
      <c r="G138" s="20" t="s">
        <v>162</v>
      </c>
      <c r="H138" s="21" t="s">
        <v>107</v>
      </c>
      <c r="I138" s="96">
        <v>5</v>
      </c>
      <c r="J138" s="22">
        <v>44236</v>
      </c>
    </row>
    <row r="139" spans="1:10" x14ac:dyDescent="0.25">
      <c r="A139" s="16">
        <v>44246</v>
      </c>
      <c r="B139" s="17">
        <v>0</v>
      </c>
      <c r="C139" s="17" t="s">
        <v>239</v>
      </c>
      <c r="D139" s="18">
        <v>5.01</v>
      </c>
      <c r="E139" s="18"/>
      <c r="F139" s="19">
        <f t="shared" si="2"/>
        <v>6126.3000000001502</v>
      </c>
      <c r="G139" s="20" t="s">
        <v>27</v>
      </c>
      <c r="H139" s="21"/>
      <c r="I139" s="96"/>
      <c r="J139" s="22"/>
    </row>
    <row r="140" spans="1:10" x14ac:dyDescent="0.25">
      <c r="A140" s="16">
        <v>44249</v>
      </c>
      <c r="B140" s="17">
        <v>951976</v>
      </c>
      <c r="C140" s="17" t="s">
        <v>14</v>
      </c>
      <c r="D140" s="18">
        <v>640</v>
      </c>
      <c r="E140" s="18"/>
      <c r="F140" s="19">
        <f t="shared" si="2"/>
        <v>5486.3000000001502</v>
      </c>
      <c r="G140" s="20" t="s">
        <v>25</v>
      </c>
      <c r="H140" s="21" t="s">
        <v>26</v>
      </c>
      <c r="I140" s="96">
        <v>3073</v>
      </c>
      <c r="J140" s="22">
        <v>44193</v>
      </c>
    </row>
    <row r="141" spans="1:10" x14ac:dyDescent="0.25">
      <c r="A141" s="16">
        <v>44249</v>
      </c>
      <c r="B141" s="17">
        <v>271663</v>
      </c>
      <c r="C141" s="17" t="s">
        <v>193</v>
      </c>
      <c r="D141" s="18"/>
      <c r="E141" s="18">
        <v>35000</v>
      </c>
      <c r="F141" s="19">
        <f t="shared" si="2"/>
        <v>40486.300000000148</v>
      </c>
      <c r="G141" s="20" t="s">
        <v>140</v>
      </c>
      <c r="H141" s="21"/>
      <c r="I141" s="96"/>
      <c r="J141" s="22"/>
    </row>
    <row r="142" spans="1:10" x14ac:dyDescent="0.25">
      <c r="A142" s="16">
        <v>44249</v>
      </c>
      <c r="B142" s="17">
        <v>957115</v>
      </c>
      <c r="C142" s="17" t="s">
        <v>14</v>
      </c>
      <c r="D142" s="18">
        <v>1530</v>
      </c>
      <c r="E142" s="18"/>
      <c r="F142" s="19">
        <f t="shared" si="2"/>
        <v>38956.300000000148</v>
      </c>
      <c r="G142" s="20" t="s">
        <v>102</v>
      </c>
      <c r="H142" s="21" t="s">
        <v>240</v>
      </c>
      <c r="I142" s="96">
        <v>54916</v>
      </c>
      <c r="J142" s="22">
        <v>44203</v>
      </c>
    </row>
    <row r="143" spans="1:10" x14ac:dyDescent="0.25">
      <c r="A143" s="16">
        <v>44249</v>
      </c>
      <c r="B143" s="17">
        <v>178078</v>
      </c>
      <c r="C143" s="17" t="s">
        <v>30</v>
      </c>
      <c r="D143" s="18">
        <v>4200</v>
      </c>
      <c r="E143" s="18"/>
      <c r="F143" s="19">
        <f t="shared" si="2"/>
        <v>34756.300000000148</v>
      </c>
      <c r="G143" s="20" t="s">
        <v>41</v>
      </c>
      <c r="H143" s="21" t="s">
        <v>55</v>
      </c>
      <c r="I143" s="96">
        <v>69</v>
      </c>
      <c r="J143" s="22">
        <v>44238</v>
      </c>
    </row>
    <row r="144" spans="1:10" x14ac:dyDescent="0.25">
      <c r="A144" s="16">
        <v>44249</v>
      </c>
      <c r="B144" s="17">
        <v>189572</v>
      </c>
      <c r="C144" s="17" t="s">
        <v>30</v>
      </c>
      <c r="D144" s="18">
        <v>4650</v>
      </c>
      <c r="E144" s="18"/>
      <c r="F144" s="19">
        <f t="shared" si="2"/>
        <v>30106.300000000148</v>
      </c>
      <c r="G144" s="20" t="s">
        <v>41</v>
      </c>
      <c r="H144" s="21" t="s">
        <v>90</v>
      </c>
      <c r="I144" s="96">
        <v>96</v>
      </c>
      <c r="J144" s="22">
        <v>44213</v>
      </c>
    </row>
    <row r="145" spans="1:10" x14ac:dyDescent="0.25">
      <c r="A145" s="16">
        <v>44249</v>
      </c>
      <c r="B145" s="17">
        <v>948613</v>
      </c>
      <c r="C145" s="17" t="s">
        <v>14</v>
      </c>
      <c r="D145" s="18">
        <v>404.24</v>
      </c>
      <c r="E145" s="18"/>
      <c r="F145" s="19">
        <f t="shared" si="2"/>
        <v>29702.060000000147</v>
      </c>
      <c r="G145" s="20" t="s">
        <v>15</v>
      </c>
      <c r="H145" s="21" t="s">
        <v>82</v>
      </c>
      <c r="I145" s="96">
        <v>601769</v>
      </c>
      <c r="J145" s="22">
        <v>44127</v>
      </c>
    </row>
    <row r="146" spans="1:10" x14ac:dyDescent="0.25">
      <c r="A146" s="16">
        <v>44249</v>
      </c>
      <c r="B146" s="17">
        <v>949371</v>
      </c>
      <c r="C146" s="17" t="s">
        <v>14</v>
      </c>
      <c r="D146" s="18">
        <v>528</v>
      </c>
      <c r="E146" s="18"/>
      <c r="F146" s="19">
        <f t="shared" si="2"/>
        <v>29174.060000000147</v>
      </c>
      <c r="G146" s="20" t="s">
        <v>102</v>
      </c>
      <c r="H146" s="21" t="s">
        <v>18</v>
      </c>
      <c r="I146" s="96">
        <v>6188</v>
      </c>
      <c r="J146" s="22">
        <v>44218</v>
      </c>
    </row>
    <row r="147" spans="1:10" x14ac:dyDescent="0.25">
      <c r="A147" s="16">
        <v>44249</v>
      </c>
      <c r="B147" s="17">
        <v>190002</v>
      </c>
      <c r="C147" s="17" t="s">
        <v>30</v>
      </c>
      <c r="D147" s="18">
        <v>8164.95</v>
      </c>
      <c r="E147" s="18"/>
      <c r="F147" s="19">
        <f t="shared" si="2"/>
        <v>21009.110000000146</v>
      </c>
      <c r="G147" s="20" t="s">
        <v>41</v>
      </c>
      <c r="H147" s="21" t="s">
        <v>76</v>
      </c>
      <c r="I147" s="96">
        <v>55</v>
      </c>
      <c r="J147" s="22">
        <v>44245</v>
      </c>
    </row>
    <row r="148" spans="1:10" x14ac:dyDescent="0.25">
      <c r="A148" s="16">
        <v>44249</v>
      </c>
      <c r="B148" s="17">
        <v>950697</v>
      </c>
      <c r="C148" s="17" t="s">
        <v>14</v>
      </c>
      <c r="D148" s="18">
        <v>598.5</v>
      </c>
      <c r="E148" s="18"/>
      <c r="F148" s="19">
        <f t="shared" si="2"/>
        <v>20410.610000000146</v>
      </c>
      <c r="G148" s="20" t="s">
        <v>102</v>
      </c>
      <c r="H148" s="21" t="s">
        <v>209</v>
      </c>
      <c r="I148" s="96">
        <v>10933</v>
      </c>
      <c r="J148" s="22">
        <v>44218</v>
      </c>
    </row>
    <row r="149" spans="1:10" x14ac:dyDescent="0.25">
      <c r="A149" s="16">
        <v>44249</v>
      </c>
      <c r="B149" s="17">
        <v>189184</v>
      </c>
      <c r="C149" s="17" t="s">
        <v>30</v>
      </c>
      <c r="D149" s="18">
        <v>572.1</v>
      </c>
      <c r="E149" s="18"/>
      <c r="F149" s="19">
        <f t="shared" si="2"/>
        <v>19838.510000000148</v>
      </c>
      <c r="G149" s="20" t="s">
        <v>41</v>
      </c>
      <c r="H149" s="21" t="s">
        <v>241</v>
      </c>
      <c r="I149" s="96">
        <v>13</v>
      </c>
      <c r="J149" s="22">
        <v>44244</v>
      </c>
    </row>
    <row r="150" spans="1:10" x14ac:dyDescent="0.25">
      <c r="A150" s="16">
        <v>44249</v>
      </c>
      <c r="B150" s="17">
        <v>951392</v>
      </c>
      <c r="C150" s="17" t="s">
        <v>14</v>
      </c>
      <c r="D150" s="18">
        <v>42</v>
      </c>
      <c r="E150" s="18"/>
      <c r="F150" s="19">
        <f t="shared" si="2"/>
        <v>19796.510000000148</v>
      </c>
      <c r="G150" s="20" t="s">
        <v>154</v>
      </c>
      <c r="H150" s="21" t="s">
        <v>242</v>
      </c>
      <c r="I150" s="96">
        <v>13714</v>
      </c>
      <c r="J150" s="22">
        <v>44221</v>
      </c>
    </row>
    <row r="151" spans="1:10" x14ac:dyDescent="0.25">
      <c r="A151" s="16">
        <v>44249</v>
      </c>
      <c r="B151" s="17">
        <v>953711</v>
      </c>
      <c r="C151" s="17" t="s">
        <v>14</v>
      </c>
      <c r="D151" s="18">
        <v>540</v>
      </c>
      <c r="E151" s="18"/>
      <c r="F151" s="19">
        <f t="shared" si="2"/>
        <v>19256.510000000148</v>
      </c>
      <c r="G151" s="20" t="s">
        <v>167</v>
      </c>
      <c r="H151" s="21" t="s">
        <v>26</v>
      </c>
      <c r="I151" s="96">
        <v>211687</v>
      </c>
      <c r="J151" s="22">
        <v>44172</v>
      </c>
    </row>
    <row r="152" spans="1:10" x14ac:dyDescent="0.25">
      <c r="A152" s="16">
        <v>44249</v>
      </c>
      <c r="B152" s="17">
        <v>955559</v>
      </c>
      <c r="C152" s="17" t="s">
        <v>14</v>
      </c>
      <c r="D152" s="18">
        <v>932.25</v>
      </c>
      <c r="E152" s="18"/>
      <c r="F152" s="19">
        <f t="shared" si="2"/>
        <v>18324.260000000148</v>
      </c>
      <c r="G152" s="20" t="s">
        <v>15</v>
      </c>
      <c r="H152" s="21" t="s">
        <v>95</v>
      </c>
      <c r="I152" s="96">
        <v>211271</v>
      </c>
      <c r="J152" s="22">
        <v>44187</v>
      </c>
    </row>
    <row r="153" spans="1:10" x14ac:dyDescent="0.25">
      <c r="A153" s="16">
        <v>44249</v>
      </c>
      <c r="B153" s="17">
        <v>945396</v>
      </c>
      <c r="C153" s="17" t="s">
        <v>14</v>
      </c>
      <c r="D153" s="18">
        <v>1636.4</v>
      </c>
      <c r="E153" s="18"/>
      <c r="F153" s="19">
        <f t="shared" si="2"/>
        <v>16687.860000000146</v>
      </c>
      <c r="G153" s="20" t="s">
        <v>148</v>
      </c>
      <c r="H153" s="21" t="s">
        <v>40</v>
      </c>
      <c r="I153" s="96">
        <v>1876546</v>
      </c>
      <c r="J153" s="22">
        <v>44232</v>
      </c>
    </row>
    <row r="154" spans="1:10" x14ac:dyDescent="0.25">
      <c r="A154" s="16">
        <v>44249</v>
      </c>
      <c r="B154" s="17">
        <v>967635</v>
      </c>
      <c r="C154" s="17" t="s">
        <v>14</v>
      </c>
      <c r="D154" s="18">
        <v>1720</v>
      </c>
      <c r="E154" s="18"/>
      <c r="F154" s="19">
        <f t="shared" si="2"/>
        <v>14967.860000000146</v>
      </c>
      <c r="G154" s="20" t="s">
        <v>20</v>
      </c>
      <c r="H154" s="21" t="s">
        <v>243</v>
      </c>
      <c r="I154" s="96">
        <v>8134</v>
      </c>
      <c r="J154" s="22">
        <v>44218</v>
      </c>
    </row>
    <row r="155" spans="1:10" x14ac:dyDescent="0.25">
      <c r="A155" s="16">
        <v>44249</v>
      </c>
      <c r="B155" s="17">
        <v>511981</v>
      </c>
      <c r="C155" s="17" t="s">
        <v>108</v>
      </c>
      <c r="D155" s="18">
        <v>292.45999999999998</v>
      </c>
      <c r="E155" s="18"/>
      <c r="F155" s="19">
        <f t="shared" si="2"/>
        <v>14675.400000000147</v>
      </c>
      <c r="G155" s="20" t="s">
        <v>91</v>
      </c>
      <c r="H155" s="21" t="s">
        <v>109</v>
      </c>
      <c r="I155" s="96">
        <v>69801293</v>
      </c>
      <c r="J155" s="22">
        <v>44230</v>
      </c>
    </row>
    <row r="156" spans="1:10" x14ac:dyDescent="0.25">
      <c r="A156" s="16">
        <v>44249</v>
      </c>
      <c r="B156" s="17">
        <v>192964</v>
      </c>
      <c r="C156" s="17" t="s">
        <v>30</v>
      </c>
      <c r="D156" s="18">
        <v>76.599999999999994</v>
      </c>
      <c r="E156" s="18"/>
      <c r="F156" s="19">
        <f t="shared" si="2"/>
        <v>14598.800000000147</v>
      </c>
      <c r="G156" s="20" t="s">
        <v>15</v>
      </c>
      <c r="H156" s="21" t="s">
        <v>244</v>
      </c>
      <c r="I156" s="96">
        <v>534</v>
      </c>
      <c r="J156" s="22">
        <v>44218</v>
      </c>
    </row>
    <row r="157" spans="1:10" x14ac:dyDescent="0.25">
      <c r="A157" s="16">
        <v>44249</v>
      </c>
      <c r="B157" s="17">
        <v>173038</v>
      </c>
      <c r="C157" s="17" t="s">
        <v>30</v>
      </c>
      <c r="D157" s="18">
        <v>4598.6499999999996</v>
      </c>
      <c r="E157" s="18"/>
      <c r="F157" s="19">
        <f t="shared" si="2"/>
        <v>10000.150000000147</v>
      </c>
      <c r="G157" s="20" t="s">
        <v>41</v>
      </c>
      <c r="H157" s="21" t="s">
        <v>75</v>
      </c>
      <c r="I157" s="96">
        <v>272</v>
      </c>
      <c r="J157" s="22">
        <v>44244</v>
      </c>
    </row>
    <row r="158" spans="1:10" x14ac:dyDescent="0.25">
      <c r="A158" s="16">
        <v>44249</v>
      </c>
      <c r="B158" s="17">
        <v>952668</v>
      </c>
      <c r="C158" s="17" t="s">
        <v>14</v>
      </c>
      <c r="D158" s="18">
        <v>1155</v>
      </c>
      <c r="E158" s="18"/>
      <c r="F158" s="19">
        <f t="shared" si="2"/>
        <v>8845.150000000147</v>
      </c>
      <c r="G158" s="20" t="s">
        <v>25</v>
      </c>
      <c r="H158" s="21" t="s">
        <v>26</v>
      </c>
      <c r="I158" s="96">
        <v>3111</v>
      </c>
      <c r="J158" s="22">
        <v>44204</v>
      </c>
    </row>
    <row r="159" spans="1:10" x14ac:dyDescent="0.25">
      <c r="A159" s="16">
        <v>44249</v>
      </c>
      <c r="B159" s="17">
        <v>954494</v>
      </c>
      <c r="C159" s="17" t="s">
        <v>14</v>
      </c>
      <c r="D159" s="18">
        <v>172</v>
      </c>
      <c r="E159" s="18"/>
      <c r="F159" s="19">
        <f t="shared" si="2"/>
        <v>8673.150000000147</v>
      </c>
      <c r="G159" s="20" t="s">
        <v>173</v>
      </c>
      <c r="H159" s="21" t="s">
        <v>245</v>
      </c>
      <c r="I159" s="96">
        <v>266098</v>
      </c>
      <c r="J159" s="22">
        <v>44221</v>
      </c>
    </row>
    <row r="160" spans="1:10" x14ac:dyDescent="0.25">
      <c r="A160" s="16">
        <v>44249</v>
      </c>
      <c r="B160" s="17">
        <v>512443</v>
      </c>
      <c r="C160" s="17" t="s">
        <v>108</v>
      </c>
      <c r="D160" s="18">
        <v>735.7</v>
      </c>
      <c r="E160" s="18"/>
      <c r="F160" s="19">
        <f t="shared" si="2"/>
        <v>7937.4500000001472</v>
      </c>
      <c r="G160" s="20" t="s">
        <v>91</v>
      </c>
      <c r="H160" s="21" t="s">
        <v>109</v>
      </c>
      <c r="I160" s="96">
        <v>316890</v>
      </c>
      <c r="J160" s="22">
        <v>44232</v>
      </c>
    </row>
    <row r="161" spans="1:10" x14ac:dyDescent="0.25">
      <c r="A161" s="16">
        <v>44249</v>
      </c>
      <c r="B161" s="17">
        <v>950010</v>
      </c>
      <c r="C161" s="17" t="s">
        <v>14</v>
      </c>
      <c r="D161" s="18">
        <v>640</v>
      </c>
      <c r="E161" s="18"/>
      <c r="F161" s="19">
        <f t="shared" si="2"/>
        <v>7297.4500000001472</v>
      </c>
      <c r="G161" s="20" t="s">
        <v>25</v>
      </c>
      <c r="H161" s="21" t="s">
        <v>26</v>
      </c>
      <c r="I161" s="96">
        <v>50</v>
      </c>
      <c r="J161" s="22">
        <v>44221</v>
      </c>
    </row>
    <row r="162" spans="1:10" x14ac:dyDescent="0.25">
      <c r="A162" s="16">
        <v>44250</v>
      </c>
      <c r="B162" s="17">
        <v>550909</v>
      </c>
      <c r="C162" s="17" t="s">
        <v>193</v>
      </c>
      <c r="D162" s="18"/>
      <c r="E162" s="18">
        <v>20000</v>
      </c>
      <c r="F162" s="19">
        <f t="shared" si="2"/>
        <v>27297.450000000146</v>
      </c>
      <c r="G162" s="20" t="s">
        <v>140</v>
      </c>
      <c r="H162" s="21"/>
      <c r="I162" s="96"/>
      <c r="J162" s="22"/>
    </row>
    <row r="163" spans="1:10" x14ac:dyDescent="0.25">
      <c r="A163" s="16">
        <v>44250</v>
      </c>
      <c r="B163" s="17">
        <v>532861</v>
      </c>
      <c r="C163" s="17" t="s">
        <v>14</v>
      </c>
      <c r="D163" s="18">
        <v>3070.75</v>
      </c>
      <c r="E163" s="18"/>
      <c r="F163" s="19">
        <f t="shared" si="2"/>
        <v>24226.700000000146</v>
      </c>
      <c r="G163" s="20" t="s">
        <v>20</v>
      </c>
      <c r="H163" s="21" t="s">
        <v>246</v>
      </c>
      <c r="I163" s="96">
        <v>60018</v>
      </c>
      <c r="J163" s="22">
        <v>44222</v>
      </c>
    </row>
    <row r="164" spans="1:10" x14ac:dyDescent="0.25">
      <c r="A164" s="16">
        <v>44250</v>
      </c>
      <c r="B164" s="17">
        <v>530043</v>
      </c>
      <c r="C164" s="17" t="s">
        <v>14</v>
      </c>
      <c r="D164" s="18">
        <v>300</v>
      </c>
      <c r="E164" s="18"/>
      <c r="F164" s="19">
        <f t="shared" si="2"/>
        <v>23926.700000000146</v>
      </c>
      <c r="G164" s="20" t="s">
        <v>15</v>
      </c>
      <c r="H164" s="21" t="s">
        <v>247</v>
      </c>
      <c r="I164" s="96">
        <v>114746</v>
      </c>
      <c r="J164" s="22">
        <v>44222</v>
      </c>
    </row>
    <row r="165" spans="1:10" x14ac:dyDescent="0.25">
      <c r="A165" s="16">
        <v>44250</v>
      </c>
      <c r="B165" s="17">
        <v>533586</v>
      </c>
      <c r="C165" s="17" t="s">
        <v>14</v>
      </c>
      <c r="D165" s="18">
        <v>7271.34</v>
      </c>
      <c r="E165" s="18"/>
      <c r="F165" s="19">
        <f t="shared" si="2"/>
        <v>16655.360000000146</v>
      </c>
      <c r="G165" s="20" t="s">
        <v>15</v>
      </c>
      <c r="H165" s="21" t="s">
        <v>17</v>
      </c>
      <c r="I165" s="96">
        <v>165083</v>
      </c>
      <c r="J165" s="22">
        <v>44222</v>
      </c>
    </row>
    <row r="166" spans="1:10" x14ac:dyDescent="0.25">
      <c r="A166" s="16">
        <v>44250</v>
      </c>
      <c r="B166" s="17">
        <v>530458</v>
      </c>
      <c r="C166" s="17" t="s">
        <v>14</v>
      </c>
      <c r="D166" s="18">
        <v>845.5</v>
      </c>
      <c r="E166" s="18"/>
      <c r="F166" s="19">
        <f t="shared" si="2"/>
        <v>15809.860000000146</v>
      </c>
      <c r="G166" s="20" t="s">
        <v>15</v>
      </c>
      <c r="H166" s="21" t="s">
        <v>248</v>
      </c>
      <c r="I166" s="96">
        <v>43154</v>
      </c>
      <c r="J166" s="22">
        <v>44222</v>
      </c>
    </row>
    <row r="167" spans="1:10" x14ac:dyDescent="0.25">
      <c r="A167" s="16">
        <v>44250</v>
      </c>
      <c r="B167" s="17">
        <v>534278</v>
      </c>
      <c r="C167" s="17" t="s">
        <v>14</v>
      </c>
      <c r="D167" s="18">
        <v>1281.97</v>
      </c>
      <c r="E167" s="18"/>
      <c r="F167" s="19">
        <f t="shared" si="2"/>
        <v>14527.890000000147</v>
      </c>
      <c r="G167" s="20" t="s">
        <v>15</v>
      </c>
      <c r="H167" s="21" t="s">
        <v>17</v>
      </c>
      <c r="I167" s="96">
        <v>165161</v>
      </c>
      <c r="J167" s="22">
        <v>44222</v>
      </c>
    </row>
    <row r="168" spans="1:10" x14ac:dyDescent="0.25">
      <c r="A168" s="16">
        <v>44250</v>
      </c>
      <c r="B168" s="17">
        <v>534900</v>
      </c>
      <c r="C168" s="17" t="s">
        <v>14</v>
      </c>
      <c r="D168" s="18">
        <v>318.11</v>
      </c>
      <c r="E168" s="18"/>
      <c r="F168" s="19">
        <f t="shared" si="2"/>
        <v>14209.780000000146</v>
      </c>
      <c r="G168" s="20" t="s">
        <v>15</v>
      </c>
      <c r="H168" s="21" t="s">
        <v>17</v>
      </c>
      <c r="I168" s="96">
        <v>495517</v>
      </c>
      <c r="J168" s="22">
        <v>44222</v>
      </c>
    </row>
    <row r="169" spans="1:10" x14ac:dyDescent="0.25">
      <c r="A169" s="16">
        <v>44250</v>
      </c>
      <c r="B169" s="17">
        <v>532004</v>
      </c>
      <c r="C169" s="17" t="s">
        <v>14</v>
      </c>
      <c r="D169" s="18">
        <v>598.79</v>
      </c>
      <c r="E169" s="18"/>
      <c r="F169" s="19">
        <f t="shared" si="2"/>
        <v>13610.990000000147</v>
      </c>
      <c r="G169" s="20" t="s">
        <v>15</v>
      </c>
      <c r="H169" s="21" t="s">
        <v>34</v>
      </c>
      <c r="I169" s="96">
        <v>271861</v>
      </c>
      <c r="J169" s="22">
        <v>44222</v>
      </c>
    </row>
    <row r="170" spans="1:10" x14ac:dyDescent="0.25">
      <c r="A170" s="16">
        <v>44250</v>
      </c>
      <c r="B170" s="17">
        <v>164283</v>
      </c>
      <c r="C170" s="17" t="s">
        <v>30</v>
      </c>
      <c r="D170" s="18">
        <v>836.68</v>
      </c>
      <c r="E170" s="18"/>
      <c r="F170" s="19">
        <f t="shared" si="2"/>
        <v>12774.310000000147</v>
      </c>
      <c r="G170" s="20" t="s">
        <v>184</v>
      </c>
      <c r="H170" s="21" t="s">
        <v>124</v>
      </c>
      <c r="I170" s="96">
        <v>3291</v>
      </c>
      <c r="J170" s="22">
        <v>44158</v>
      </c>
    </row>
    <row r="171" spans="1:10" x14ac:dyDescent="0.25">
      <c r="A171" s="16">
        <v>44250</v>
      </c>
      <c r="B171" s="17">
        <v>531421</v>
      </c>
      <c r="C171" s="17" t="s">
        <v>14</v>
      </c>
      <c r="D171" s="18">
        <v>523.4</v>
      </c>
      <c r="E171" s="18"/>
      <c r="F171" s="19">
        <f t="shared" si="2"/>
        <v>12250.910000000147</v>
      </c>
      <c r="G171" s="20" t="s">
        <v>15</v>
      </c>
      <c r="H171" s="21" t="s">
        <v>28</v>
      </c>
      <c r="I171" s="96">
        <v>71706</v>
      </c>
      <c r="J171" s="22">
        <v>44222</v>
      </c>
    </row>
    <row r="172" spans="1:10" x14ac:dyDescent="0.25">
      <c r="A172" s="16">
        <v>44251</v>
      </c>
      <c r="B172" s="17">
        <v>422683</v>
      </c>
      <c r="C172" s="17" t="s">
        <v>14</v>
      </c>
      <c r="D172" s="18">
        <v>640</v>
      </c>
      <c r="E172" s="18"/>
      <c r="F172" s="19">
        <f t="shared" si="2"/>
        <v>11610.910000000147</v>
      </c>
      <c r="G172" s="20" t="s">
        <v>25</v>
      </c>
      <c r="H172" s="21" t="s">
        <v>26</v>
      </c>
      <c r="I172" s="96">
        <v>3206</v>
      </c>
      <c r="J172" s="22">
        <v>44223</v>
      </c>
    </row>
    <row r="173" spans="1:10" x14ac:dyDescent="0.25">
      <c r="A173" s="16">
        <v>44251</v>
      </c>
      <c r="B173" s="17">
        <v>424197</v>
      </c>
      <c r="C173" s="17" t="s">
        <v>14</v>
      </c>
      <c r="D173" s="18">
        <v>348</v>
      </c>
      <c r="E173" s="18"/>
      <c r="F173" s="19">
        <f t="shared" si="2"/>
        <v>11262.910000000147</v>
      </c>
      <c r="G173" s="20" t="s">
        <v>15</v>
      </c>
      <c r="H173" s="21" t="s">
        <v>249</v>
      </c>
      <c r="I173" s="96">
        <v>473306</v>
      </c>
      <c r="J173" s="22">
        <v>44223</v>
      </c>
    </row>
    <row r="174" spans="1:10" x14ac:dyDescent="0.25">
      <c r="A174" s="16">
        <v>44251</v>
      </c>
      <c r="B174" s="17">
        <v>423706</v>
      </c>
      <c r="C174" s="17" t="s">
        <v>14</v>
      </c>
      <c r="D174" s="18">
        <v>1031.25</v>
      </c>
      <c r="E174" s="18"/>
      <c r="F174" s="19">
        <f t="shared" si="2"/>
        <v>10231.660000000147</v>
      </c>
      <c r="G174" s="20" t="s">
        <v>15</v>
      </c>
      <c r="H174" s="21" t="s">
        <v>211</v>
      </c>
      <c r="I174" s="96">
        <v>101428</v>
      </c>
      <c r="J174" s="22">
        <v>44222</v>
      </c>
    </row>
    <row r="175" spans="1:10" x14ac:dyDescent="0.25">
      <c r="A175" s="16">
        <v>44251</v>
      </c>
      <c r="B175" s="17">
        <v>241526</v>
      </c>
      <c r="C175" s="17" t="s">
        <v>35</v>
      </c>
      <c r="D175" s="18">
        <v>22.5</v>
      </c>
      <c r="E175" s="18"/>
      <c r="F175" s="19">
        <f t="shared" si="2"/>
        <v>10209.160000000147</v>
      </c>
      <c r="G175" s="20" t="s">
        <v>15</v>
      </c>
      <c r="H175" s="21" t="s">
        <v>250</v>
      </c>
      <c r="I175" s="96">
        <v>128550</v>
      </c>
      <c r="J175" s="22">
        <v>44239</v>
      </c>
    </row>
    <row r="176" spans="1:10" x14ac:dyDescent="0.25">
      <c r="A176" s="16">
        <v>44251</v>
      </c>
      <c r="B176" s="17">
        <v>424790</v>
      </c>
      <c r="C176" s="17" t="s">
        <v>14</v>
      </c>
      <c r="D176" s="18">
        <v>1040</v>
      </c>
      <c r="E176" s="18"/>
      <c r="F176" s="19">
        <f t="shared" si="2"/>
        <v>9169.1600000001472</v>
      </c>
      <c r="G176" s="20" t="s">
        <v>15</v>
      </c>
      <c r="H176" s="21" t="s">
        <v>249</v>
      </c>
      <c r="I176" s="96">
        <v>473327</v>
      </c>
      <c r="J176" s="22">
        <v>44223</v>
      </c>
    </row>
    <row r="177" spans="1:10" x14ac:dyDescent="0.25">
      <c r="A177" s="16">
        <v>44251</v>
      </c>
      <c r="B177" s="17">
        <v>422288</v>
      </c>
      <c r="C177" s="17" t="s">
        <v>14</v>
      </c>
      <c r="D177" s="18">
        <v>533.79999999999995</v>
      </c>
      <c r="E177" s="18"/>
      <c r="F177" s="19">
        <f t="shared" si="2"/>
        <v>8635.3600000001479</v>
      </c>
      <c r="G177" s="20" t="s">
        <v>15</v>
      </c>
      <c r="H177" s="21" t="s">
        <v>83</v>
      </c>
      <c r="I177" s="96">
        <v>876845</v>
      </c>
      <c r="J177" s="22">
        <v>44224</v>
      </c>
    </row>
    <row r="178" spans="1:10" x14ac:dyDescent="0.25">
      <c r="A178" s="16">
        <v>44251</v>
      </c>
      <c r="B178" s="17">
        <v>423245</v>
      </c>
      <c r="C178" s="17" t="s">
        <v>14</v>
      </c>
      <c r="D178" s="18">
        <v>205.04</v>
      </c>
      <c r="E178" s="18"/>
      <c r="F178" s="19">
        <f t="shared" si="2"/>
        <v>8430.320000000147</v>
      </c>
      <c r="G178" s="20" t="s">
        <v>45</v>
      </c>
      <c r="H178" s="21" t="s">
        <v>47</v>
      </c>
      <c r="I178" s="96">
        <v>11915</v>
      </c>
      <c r="J178" s="22">
        <v>44218</v>
      </c>
    </row>
    <row r="179" spans="1:10" x14ac:dyDescent="0.25">
      <c r="A179" s="16">
        <v>44252</v>
      </c>
      <c r="B179" s="17">
        <v>296836</v>
      </c>
      <c r="C179" s="17" t="s">
        <v>193</v>
      </c>
      <c r="D179" s="18"/>
      <c r="E179" s="18">
        <v>150000</v>
      </c>
      <c r="F179" s="19">
        <f t="shared" si="2"/>
        <v>158430.32000000015</v>
      </c>
      <c r="G179" s="20" t="s">
        <v>140</v>
      </c>
      <c r="H179" s="21"/>
      <c r="I179" s="96"/>
      <c r="J179" s="22"/>
    </row>
    <row r="180" spans="1:10" x14ac:dyDescent="0.25">
      <c r="A180" s="16">
        <v>44252</v>
      </c>
      <c r="B180" s="17">
        <v>467076</v>
      </c>
      <c r="C180" s="17" t="s">
        <v>14</v>
      </c>
      <c r="D180" s="18">
        <v>564.5</v>
      </c>
      <c r="E180" s="18"/>
      <c r="F180" s="19">
        <f t="shared" si="2"/>
        <v>157865.82000000015</v>
      </c>
      <c r="G180" s="20" t="s">
        <v>15</v>
      </c>
      <c r="H180" s="21" t="s">
        <v>251</v>
      </c>
      <c r="I180" s="96">
        <v>67713</v>
      </c>
      <c r="J180" s="22">
        <v>44222</v>
      </c>
    </row>
    <row r="181" spans="1:10" x14ac:dyDescent="0.25">
      <c r="A181" s="16">
        <v>44252</v>
      </c>
      <c r="B181" s="17">
        <v>454358</v>
      </c>
      <c r="C181" s="17" t="s">
        <v>14</v>
      </c>
      <c r="D181" s="18">
        <v>540</v>
      </c>
      <c r="E181" s="18"/>
      <c r="F181" s="19">
        <f t="shared" si="2"/>
        <v>157325.82000000015</v>
      </c>
      <c r="G181" s="20" t="s">
        <v>167</v>
      </c>
      <c r="H181" s="21" t="s">
        <v>26</v>
      </c>
      <c r="I181" s="96">
        <v>213741</v>
      </c>
      <c r="J181" s="22">
        <v>44205</v>
      </c>
    </row>
    <row r="182" spans="1:10" x14ac:dyDescent="0.25">
      <c r="A182" s="16">
        <v>44252</v>
      </c>
      <c r="B182" s="17">
        <v>455706</v>
      </c>
      <c r="C182" s="17" t="s">
        <v>14</v>
      </c>
      <c r="D182" s="18">
        <v>417.94</v>
      </c>
      <c r="E182" s="18"/>
      <c r="F182" s="19">
        <f t="shared" si="2"/>
        <v>156907.88000000015</v>
      </c>
      <c r="G182" s="20" t="s">
        <v>15</v>
      </c>
      <c r="H182" s="21" t="s">
        <v>48</v>
      </c>
      <c r="I182" s="96">
        <v>773151</v>
      </c>
      <c r="J182" s="22">
        <v>44224</v>
      </c>
    </row>
    <row r="183" spans="1:10" x14ac:dyDescent="0.25">
      <c r="A183" s="16">
        <v>44252</v>
      </c>
      <c r="B183" s="17">
        <v>163813</v>
      </c>
      <c r="C183" s="17" t="s">
        <v>30</v>
      </c>
      <c r="D183" s="18">
        <v>410.4</v>
      </c>
      <c r="E183" s="18"/>
      <c r="F183" s="19">
        <f t="shared" si="2"/>
        <v>156497.48000000016</v>
      </c>
      <c r="G183" s="20" t="s">
        <v>128</v>
      </c>
      <c r="H183" s="21" t="s">
        <v>87</v>
      </c>
      <c r="I183" s="96">
        <v>73369146</v>
      </c>
      <c r="J183" s="22">
        <v>44251</v>
      </c>
    </row>
    <row r="184" spans="1:10" x14ac:dyDescent="0.25">
      <c r="A184" s="16">
        <v>44252</v>
      </c>
      <c r="B184" s="17">
        <v>454972</v>
      </c>
      <c r="C184" s="17" t="s">
        <v>14</v>
      </c>
      <c r="D184" s="18">
        <v>558.25</v>
      </c>
      <c r="E184" s="18"/>
      <c r="F184" s="19">
        <f t="shared" si="2"/>
        <v>155939.23000000016</v>
      </c>
      <c r="G184" s="20" t="s">
        <v>128</v>
      </c>
      <c r="H184" s="21" t="s">
        <v>129</v>
      </c>
      <c r="I184" s="96" t="s">
        <v>252</v>
      </c>
      <c r="J184" s="22">
        <v>44251</v>
      </c>
    </row>
    <row r="185" spans="1:10" x14ac:dyDescent="0.25">
      <c r="A185" s="16">
        <v>44252</v>
      </c>
      <c r="B185" s="17"/>
      <c r="C185" s="17"/>
      <c r="D185" s="18">
        <v>0</v>
      </c>
      <c r="E185" s="18"/>
      <c r="F185" s="19">
        <f t="shared" si="2"/>
        <v>155939.23000000016</v>
      </c>
      <c r="G185" s="20" t="s">
        <v>128</v>
      </c>
      <c r="H185" s="21" t="s">
        <v>129</v>
      </c>
      <c r="I185" s="96">
        <v>6158</v>
      </c>
      <c r="J185" s="22">
        <v>44251</v>
      </c>
    </row>
    <row r="186" spans="1:10" x14ac:dyDescent="0.25">
      <c r="A186" s="16">
        <v>44252</v>
      </c>
      <c r="B186" s="17">
        <v>463779</v>
      </c>
      <c r="C186" s="17" t="s">
        <v>14</v>
      </c>
      <c r="D186" s="18">
        <v>1100</v>
      </c>
      <c r="E186" s="18"/>
      <c r="F186" s="19">
        <f t="shared" si="2"/>
        <v>154839.23000000016</v>
      </c>
      <c r="G186" s="20" t="s">
        <v>15</v>
      </c>
      <c r="H186" s="21" t="s">
        <v>19</v>
      </c>
      <c r="I186" s="96">
        <v>14558</v>
      </c>
      <c r="J186" s="22">
        <v>44222</v>
      </c>
    </row>
    <row r="187" spans="1:10" x14ac:dyDescent="0.25">
      <c r="A187" s="16">
        <v>44252</v>
      </c>
      <c r="B187" s="17">
        <v>462975</v>
      </c>
      <c r="C187" s="17" t="s">
        <v>14</v>
      </c>
      <c r="D187" s="18">
        <v>1870.5</v>
      </c>
      <c r="E187" s="18"/>
      <c r="F187" s="19">
        <f t="shared" si="2"/>
        <v>152968.73000000016</v>
      </c>
      <c r="G187" s="20" t="s">
        <v>15</v>
      </c>
      <c r="H187" s="21" t="s">
        <v>16</v>
      </c>
      <c r="I187" s="96">
        <v>141494</v>
      </c>
      <c r="J187" s="22">
        <v>44222</v>
      </c>
    </row>
    <row r="188" spans="1:10" x14ac:dyDescent="0.25">
      <c r="A188" s="16">
        <v>44252</v>
      </c>
      <c r="B188" s="17">
        <v>162326</v>
      </c>
      <c r="C188" s="17" t="s">
        <v>30</v>
      </c>
      <c r="D188" s="18">
        <v>224.75</v>
      </c>
      <c r="E188" s="18"/>
      <c r="F188" s="19">
        <f t="shared" si="2"/>
        <v>152743.98000000016</v>
      </c>
      <c r="G188" s="20" t="s">
        <v>128</v>
      </c>
      <c r="H188" s="21" t="s">
        <v>133</v>
      </c>
      <c r="I188" s="97">
        <v>44256</v>
      </c>
      <c r="J188" s="22">
        <v>44251</v>
      </c>
    </row>
    <row r="189" spans="1:10" x14ac:dyDescent="0.25">
      <c r="A189" s="16">
        <v>44252</v>
      </c>
      <c r="B189" s="17">
        <v>465446</v>
      </c>
      <c r="C189" s="17" t="s">
        <v>14</v>
      </c>
      <c r="D189" s="18">
        <v>341.9</v>
      </c>
      <c r="E189" s="18"/>
      <c r="F189" s="19">
        <f t="shared" si="2"/>
        <v>152402.08000000016</v>
      </c>
      <c r="G189" s="20" t="s">
        <v>15</v>
      </c>
      <c r="H189" s="21" t="s">
        <v>29</v>
      </c>
      <c r="I189" s="96">
        <v>1155965</v>
      </c>
      <c r="J189" s="22">
        <v>44222</v>
      </c>
    </row>
    <row r="190" spans="1:10" x14ac:dyDescent="0.25">
      <c r="A190" s="16">
        <v>44252</v>
      </c>
      <c r="B190" s="17">
        <v>457017</v>
      </c>
      <c r="C190" s="17" t="s">
        <v>14</v>
      </c>
      <c r="D190" s="18">
        <v>1363.33</v>
      </c>
      <c r="E190" s="18"/>
      <c r="F190" s="19">
        <f t="shared" si="2"/>
        <v>151038.75000000017</v>
      </c>
      <c r="G190" s="20" t="s">
        <v>15</v>
      </c>
      <c r="H190" s="21" t="s">
        <v>38</v>
      </c>
      <c r="I190" s="96">
        <v>93230</v>
      </c>
      <c r="J190" s="22">
        <v>44222</v>
      </c>
    </row>
    <row r="191" spans="1:10" x14ac:dyDescent="0.25">
      <c r="A191" s="16">
        <v>44252</v>
      </c>
      <c r="B191" s="17">
        <v>468348</v>
      </c>
      <c r="C191" s="17" t="s">
        <v>14</v>
      </c>
      <c r="D191" s="18">
        <v>3753.43</v>
      </c>
      <c r="E191" s="18"/>
      <c r="F191" s="19">
        <f t="shared" si="2"/>
        <v>147285.32000000018</v>
      </c>
      <c r="G191" s="20" t="s">
        <v>15</v>
      </c>
      <c r="H191" s="21" t="s">
        <v>48</v>
      </c>
      <c r="I191" s="96">
        <v>772781</v>
      </c>
      <c r="J191" s="22">
        <v>44222</v>
      </c>
    </row>
    <row r="192" spans="1:10" x14ac:dyDescent="0.25">
      <c r="A192" s="16">
        <v>44252</v>
      </c>
      <c r="B192" s="17">
        <v>460367</v>
      </c>
      <c r="C192" s="17" t="s">
        <v>14</v>
      </c>
      <c r="D192" s="18">
        <v>458.43</v>
      </c>
      <c r="E192" s="18"/>
      <c r="F192" s="19">
        <f t="shared" si="2"/>
        <v>146826.89000000019</v>
      </c>
      <c r="G192" s="20" t="s">
        <v>15</v>
      </c>
      <c r="H192" s="21" t="s">
        <v>101</v>
      </c>
      <c r="I192" s="96">
        <v>57324</v>
      </c>
      <c r="J192" s="22">
        <v>44222</v>
      </c>
    </row>
    <row r="193" spans="1:10" x14ac:dyDescent="0.25">
      <c r="A193" s="16">
        <v>44252</v>
      </c>
      <c r="B193" s="17">
        <v>469097</v>
      </c>
      <c r="C193" s="17" t="s">
        <v>14</v>
      </c>
      <c r="D193" s="18">
        <v>436.62</v>
      </c>
      <c r="E193" s="18"/>
      <c r="F193" s="19">
        <f t="shared" si="2"/>
        <v>146390.27000000019</v>
      </c>
      <c r="G193" s="20" t="s">
        <v>15</v>
      </c>
      <c r="H193" s="21" t="s">
        <v>105</v>
      </c>
      <c r="I193" s="96">
        <v>2856897</v>
      </c>
      <c r="J193" s="22">
        <v>44224</v>
      </c>
    </row>
    <row r="194" spans="1:10" x14ac:dyDescent="0.25">
      <c r="A194" s="16">
        <v>44252</v>
      </c>
      <c r="B194" s="17">
        <v>459613</v>
      </c>
      <c r="C194" s="17" t="s">
        <v>14</v>
      </c>
      <c r="D194" s="18">
        <v>510.67</v>
      </c>
      <c r="E194" s="18"/>
      <c r="F194" s="19">
        <f t="shared" si="2"/>
        <v>145879.60000000018</v>
      </c>
      <c r="G194" s="20" t="s">
        <v>15</v>
      </c>
      <c r="H194" s="21" t="s">
        <v>48</v>
      </c>
      <c r="I194" s="96">
        <v>4020</v>
      </c>
      <c r="J194" s="22">
        <v>44222</v>
      </c>
    </row>
    <row r="195" spans="1:10" x14ac:dyDescent="0.25">
      <c r="A195" s="16">
        <v>44252</v>
      </c>
      <c r="B195" s="17">
        <v>607546</v>
      </c>
      <c r="C195" s="17" t="s">
        <v>126</v>
      </c>
      <c r="D195" s="18">
        <v>3650.18</v>
      </c>
      <c r="E195" s="18"/>
      <c r="F195" s="19">
        <f t="shared" si="2"/>
        <v>142229.42000000019</v>
      </c>
      <c r="G195" s="20" t="s">
        <v>139</v>
      </c>
      <c r="H195" s="21" t="s">
        <v>127</v>
      </c>
      <c r="I195" s="96">
        <v>14064788</v>
      </c>
      <c r="J195" s="22">
        <v>44229</v>
      </c>
    </row>
    <row r="196" spans="1:10" x14ac:dyDescent="0.25">
      <c r="A196" s="16">
        <v>44252</v>
      </c>
      <c r="B196" s="17">
        <v>457954</v>
      </c>
      <c r="C196" s="17" t="s">
        <v>14</v>
      </c>
      <c r="D196" s="18">
        <v>214.4</v>
      </c>
      <c r="E196" s="18"/>
      <c r="F196" s="19">
        <f t="shared" si="2"/>
        <v>142015.02000000019</v>
      </c>
      <c r="G196" s="20" t="s">
        <v>15</v>
      </c>
      <c r="H196" s="21" t="s">
        <v>248</v>
      </c>
      <c r="I196" s="96">
        <v>43267</v>
      </c>
      <c r="J196" s="22">
        <v>44224</v>
      </c>
    </row>
    <row r="197" spans="1:10" x14ac:dyDescent="0.25">
      <c r="A197" s="16">
        <v>44252</v>
      </c>
      <c r="B197" s="17">
        <v>163386</v>
      </c>
      <c r="C197" s="17" t="s">
        <v>30</v>
      </c>
      <c r="D197" s="18">
        <v>1474.4</v>
      </c>
      <c r="E197" s="18"/>
      <c r="F197" s="19">
        <f t="shared" si="2"/>
        <v>140540.6200000002</v>
      </c>
      <c r="G197" s="20" t="s">
        <v>128</v>
      </c>
      <c r="H197" s="21" t="s">
        <v>87</v>
      </c>
      <c r="I197" s="96" t="s">
        <v>253</v>
      </c>
      <c r="J197" s="22">
        <v>44251</v>
      </c>
    </row>
    <row r="198" spans="1:10" x14ac:dyDescent="0.25">
      <c r="A198" s="16">
        <v>44252</v>
      </c>
      <c r="B198" s="17">
        <v>462152</v>
      </c>
      <c r="C198" s="17" t="s">
        <v>14</v>
      </c>
      <c r="D198" s="18">
        <v>660.49</v>
      </c>
      <c r="E198" s="18"/>
      <c r="F198" s="19">
        <f t="shared" si="2"/>
        <v>139880.13000000021</v>
      </c>
      <c r="G198" s="20" t="s">
        <v>15</v>
      </c>
      <c r="H198" s="21" t="s">
        <v>84</v>
      </c>
      <c r="I198" s="96">
        <v>645422</v>
      </c>
      <c r="J198" s="22">
        <v>44222</v>
      </c>
    </row>
    <row r="199" spans="1:10" x14ac:dyDescent="0.25">
      <c r="A199" s="16">
        <v>44252</v>
      </c>
      <c r="B199" s="17">
        <v>464383</v>
      </c>
      <c r="C199" s="17" t="s">
        <v>14</v>
      </c>
      <c r="D199" s="18">
        <v>682.7</v>
      </c>
      <c r="E199" s="18"/>
      <c r="F199" s="19">
        <f t="shared" si="2"/>
        <v>139197.4300000002</v>
      </c>
      <c r="G199" s="20" t="s">
        <v>15</v>
      </c>
      <c r="H199" s="21" t="s">
        <v>16</v>
      </c>
      <c r="I199" s="96">
        <v>141183</v>
      </c>
      <c r="J199" s="22">
        <v>44222</v>
      </c>
    </row>
    <row r="200" spans="1:10" x14ac:dyDescent="0.25">
      <c r="A200" s="16">
        <v>44252</v>
      </c>
      <c r="B200" s="17">
        <v>251434</v>
      </c>
      <c r="C200" s="17" t="s">
        <v>35</v>
      </c>
      <c r="D200" s="18">
        <v>120033.98</v>
      </c>
      <c r="E200" s="18"/>
      <c r="F200" s="19">
        <f t="shared" si="2"/>
        <v>19163.450000000201</v>
      </c>
      <c r="G200" s="20" t="s">
        <v>122</v>
      </c>
      <c r="H200" s="21" t="s">
        <v>123</v>
      </c>
      <c r="I200" s="97">
        <v>44166</v>
      </c>
      <c r="J200" s="22">
        <v>44196</v>
      </c>
    </row>
    <row r="201" spans="1:10" x14ac:dyDescent="0.25">
      <c r="A201" s="16">
        <v>44253</v>
      </c>
      <c r="B201" s="17">
        <v>530952</v>
      </c>
      <c r="C201" s="17" t="s">
        <v>14</v>
      </c>
      <c r="D201" s="18">
        <v>180</v>
      </c>
      <c r="E201" s="18"/>
      <c r="F201" s="19">
        <f t="shared" si="2"/>
        <v>18983.450000000201</v>
      </c>
      <c r="G201" s="20" t="s">
        <v>15</v>
      </c>
      <c r="H201" s="21" t="s">
        <v>21</v>
      </c>
      <c r="I201" s="96">
        <v>78029</v>
      </c>
      <c r="J201" s="22">
        <v>44222</v>
      </c>
    </row>
    <row r="202" spans="1:10" x14ac:dyDescent="0.25">
      <c r="A202" s="16">
        <v>44253</v>
      </c>
      <c r="B202" s="17">
        <v>531731</v>
      </c>
      <c r="C202" s="17" t="s">
        <v>14</v>
      </c>
      <c r="D202" s="18">
        <v>2900</v>
      </c>
      <c r="E202" s="18"/>
      <c r="F202" s="19">
        <f t="shared" ref="F202:F212" si="3">F201-D202+E202</f>
        <v>16083.450000000201</v>
      </c>
      <c r="G202" s="20" t="s">
        <v>15</v>
      </c>
      <c r="H202" s="21" t="s">
        <v>254</v>
      </c>
      <c r="I202" s="96">
        <v>305269</v>
      </c>
      <c r="J202" s="22">
        <v>44223</v>
      </c>
    </row>
    <row r="203" spans="1:10" x14ac:dyDescent="0.25">
      <c r="A203" s="16">
        <v>44253</v>
      </c>
      <c r="B203" s="17">
        <v>524018</v>
      </c>
      <c r="C203" s="17" t="s">
        <v>14</v>
      </c>
      <c r="D203" s="18">
        <v>2273.7199999999998</v>
      </c>
      <c r="E203" s="18"/>
      <c r="F203" s="19">
        <f t="shared" si="3"/>
        <v>13809.730000000201</v>
      </c>
      <c r="G203" s="20" t="s">
        <v>15</v>
      </c>
      <c r="H203" s="21" t="s">
        <v>33</v>
      </c>
      <c r="I203" s="96">
        <v>92797</v>
      </c>
      <c r="J203" s="22">
        <v>44223</v>
      </c>
    </row>
    <row r="204" spans="1:10" x14ac:dyDescent="0.25">
      <c r="A204" s="16">
        <v>44253</v>
      </c>
      <c r="B204" s="17">
        <v>533685</v>
      </c>
      <c r="C204" s="17" t="s">
        <v>14</v>
      </c>
      <c r="D204" s="18">
        <v>2475.5</v>
      </c>
      <c r="E204" s="18"/>
      <c r="F204" s="19">
        <f t="shared" si="3"/>
        <v>11334.230000000201</v>
      </c>
      <c r="G204" s="20" t="s">
        <v>15</v>
      </c>
      <c r="H204" s="21" t="s">
        <v>39</v>
      </c>
      <c r="I204" s="96">
        <v>160137</v>
      </c>
      <c r="J204" s="22">
        <v>44223</v>
      </c>
    </row>
    <row r="205" spans="1:10" x14ac:dyDescent="0.25">
      <c r="A205" s="16">
        <v>44253</v>
      </c>
      <c r="B205" s="17">
        <v>533190</v>
      </c>
      <c r="C205" s="17" t="s">
        <v>14</v>
      </c>
      <c r="D205" s="18">
        <v>770.97</v>
      </c>
      <c r="E205" s="18"/>
      <c r="F205" s="19">
        <f t="shared" si="3"/>
        <v>10563.260000000202</v>
      </c>
      <c r="G205" s="20" t="s">
        <v>15</v>
      </c>
      <c r="H205" s="21" t="s">
        <v>82</v>
      </c>
      <c r="I205" s="96">
        <v>921115</v>
      </c>
      <c r="J205" s="22">
        <v>44223</v>
      </c>
    </row>
    <row r="206" spans="1:10" x14ac:dyDescent="0.25">
      <c r="A206" s="16">
        <v>44253</v>
      </c>
      <c r="B206" s="17">
        <v>100692</v>
      </c>
      <c r="C206" s="17" t="s">
        <v>30</v>
      </c>
      <c r="D206" s="18">
        <v>1032.3599999999999</v>
      </c>
      <c r="E206" s="18"/>
      <c r="F206" s="19">
        <f t="shared" si="3"/>
        <v>9530.9000000002015</v>
      </c>
      <c r="G206" s="20" t="s">
        <v>20</v>
      </c>
      <c r="H206" s="21" t="s">
        <v>255</v>
      </c>
      <c r="I206" s="96">
        <v>4810</v>
      </c>
      <c r="J206" s="22">
        <v>44225</v>
      </c>
    </row>
    <row r="207" spans="1:10" x14ac:dyDescent="0.25">
      <c r="A207" s="16">
        <v>44253</v>
      </c>
      <c r="B207" s="17">
        <v>523401</v>
      </c>
      <c r="C207" s="17" t="s">
        <v>14</v>
      </c>
      <c r="D207" s="18">
        <v>320</v>
      </c>
      <c r="E207" s="18"/>
      <c r="F207" s="19">
        <f t="shared" si="3"/>
        <v>9210.9000000002015</v>
      </c>
      <c r="G207" s="20" t="s">
        <v>15</v>
      </c>
      <c r="H207" s="21" t="s">
        <v>48</v>
      </c>
      <c r="I207" s="96">
        <v>773545</v>
      </c>
      <c r="J207" s="22">
        <v>44225</v>
      </c>
    </row>
    <row r="208" spans="1:10" x14ac:dyDescent="0.25">
      <c r="A208" s="16">
        <v>44253</v>
      </c>
      <c r="B208" s="17">
        <v>532453</v>
      </c>
      <c r="C208" s="17" t="s">
        <v>14</v>
      </c>
      <c r="D208" s="18">
        <v>1051.54</v>
      </c>
      <c r="E208" s="18"/>
      <c r="F208" s="19">
        <f t="shared" si="3"/>
        <v>8159.3600000002016</v>
      </c>
      <c r="G208" s="20" t="s">
        <v>15</v>
      </c>
      <c r="H208" s="21" t="s">
        <v>243</v>
      </c>
      <c r="I208" s="96">
        <v>8165</v>
      </c>
      <c r="J208" s="22">
        <v>44223</v>
      </c>
    </row>
    <row r="209" spans="1:10" x14ac:dyDescent="0.25">
      <c r="A209" s="16">
        <v>44253</v>
      </c>
      <c r="B209" s="17">
        <v>530276</v>
      </c>
      <c r="C209" s="17" t="s">
        <v>14</v>
      </c>
      <c r="D209" s="18">
        <v>35.799999999999997</v>
      </c>
      <c r="E209" s="18"/>
      <c r="F209" s="19">
        <f t="shared" si="3"/>
        <v>8123.5600000002014</v>
      </c>
      <c r="G209" s="20" t="s">
        <v>175</v>
      </c>
      <c r="H209" s="21" t="s">
        <v>245</v>
      </c>
      <c r="I209" s="96">
        <v>266816</v>
      </c>
      <c r="J209" s="22">
        <v>44225</v>
      </c>
    </row>
    <row r="210" spans="1:10" x14ac:dyDescent="0.25">
      <c r="A210" s="16">
        <v>44253</v>
      </c>
      <c r="B210" s="17">
        <v>103428</v>
      </c>
      <c r="C210" s="17" t="s">
        <v>30</v>
      </c>
      <c r="D210" s="18">
        <v>5150</v>
      </c>
      <c r="E210" s="18"/>
      <c r="F210" s="19">
        <f t="shared" si="3"/>
        <v>2973.5600000002014</v>
      </c>
      <c r="G210" s="20" t="s">
        <v>41</v>
      </c>
      <c r="H210" s="21" t="s">
        <v>256</v>
      </c>
      <c r="I210" s="96">
        <v>2</v>
      </c>
      <c r="J210" s="22">
        <v>44237</v>
      </c>
    </row>
    <row r="211" spans="1:10" x14ac:dyDescent="0.25">
      <c r="A211" s="16">
        <v>44253</v>
      </c>
      <c r="B211" s="17"/>
      <c r="C211" s="17"/>
      <c r="D211" s="18"/>
      <c r="E211" s="18"/>
      <c r="F211" s="19">
        <f t="shared" si="3"/>
        <v>2973.5600000002014</v>
      </c>
      <c r="G211" s="20" t="s">
        <v>41</v>
      </c>
      <c r="H211" s="21" t="s">
        <v>256</v>
      </c>
      <c r="I211" s="96">
        <v>1</v>
      </c>
      <c r="J211" s="22">
        <v>44230</v>
      </c>
    </row>
    <row r="212" spans="1:10" x14ac:dyDescent="0.25">
      <c r="A212" s="16">
        <v>44253</v>
      </c>
      <c r="B212" s="17">
        <v>519921</v>
      </c>
      <c r="C212" s="17" t="s">
        <v>14</v>
      </c>
      <c r="D212" s="18">
        <v>276.60000000000002</v>
      </c>
      <c r="E212" s="18"/>
      <c r="F212" s="19">
        <f t="shared" si="3"/>
        <v>2696.9600000002015</v>
      </c>
      <c r="G212" s="20" t="s">
        <v>173</v>
      </c>
      <c r="H212" s="21" t="s">
        <v>89</v>
      </c>
      <c r="I212" s="96">
        <v>39240</v>
      </c>
      <c r="J212" s="22">
        <v>44225</v>
      </c>
    </row>
    <row r="213" spans="1:10" x14ac:dyDescent="0.25">
      <c r="A213" s="16"/>
      <c r="B213" s="17"/>
      <c r="C213" s="17"/>
      <c r="D213" s="18"/>
      <c r="E213" s="18"/>
      <c r="F213" s="19"/>
      <c r="G213" s="20"/>
      <c r="H213" s="21"/>
      <c r="I213" s="96"/>
      <c r="J213" s="22"/>
    </row>
    <row r="214" spans="1:10" ht="15.75" thickBot="1" x14ac:dyDescent="0.3">
      <c r="A214" s="94" t="s">
        <v>135</v>
      </c>
      <c r="B214" s="95"/>
      <c r="C214" s="23"/>
      <c r="D214" s="24">
        <f>SUM(D10:D213)</f>
        <v>816861.27000000014</v>
      </c>
      <c r="E214" s="24">
        <f>SUM(E10:E213)</f>
        <v>725276.82000000007</v>
      </c>
      <c r="F214" s="25">
        <f>F9-D214+E214</f>
        <v>2696.9600000000792</v>
      </c>
      <c r="G214" s="26"/>
      <c r="H214" s="27"/>
      <c r="I214" s="98"/>
      <c r="J214" s="28"/>
    </row>
    <row r="215" spans="1:10" x14ac:dyDescent="0.25">
      <c r="A215" s="29" t="s">
        <v>136</v>
      </c>
      <c r="B215" s="4"/>
      <c r="C215" s="4"/>
      <c r="D215" s="5"/>
      <c r="E215" s="4"/>
      <c r="F215" s="4"/>
      <c r="G215" s="4"/>
      <c r="H215" s="4"/>
      <c r="I215" s="6"/>
      <c r="J215" s="7"/>
    </row>
    <row r="216" spans="1:10" x14ac:dyDescent="0.25">
      <c r="A216" s="29"/>
      <c r="B216" s="4"/>
      <c r="C216" s="4"/>
      <c r="D216" s="5"/>
      <c r="E216" s="4"/>
      <c r="F216" s="4"/>
      <c r="G216" s="4"/>
      <c r="H216" s="4"/>
      <c r="I216" s="6"/>
      <c r="J216" s="7"/>
    </row>
    <row r="217" spans="1:10" x14ac:dyDescent="0.25">
      <c r="A217" s="29"/>
      <c r="B217" s="4"/>
      <c r="C217" s="4"/>
      <c r="D217" s="5"/>
      <c r="E217" s="4"/>
      <c r="F217" s="4"/>
      <c r="G217" s="4"/>
      <c r="H217" s="4"/>
      <c r="I217" s="6"/>
      <c r="J217" s="7"/>
    </row>
    <row r="218" spans="1:10" x14ac:dyDescent="0.25">
      <c r="D218" s="1"/>
      <c r="I218" s="2"/>
      <c r="J218" s="3"/>
    </row>
    <row r="219" spans="1:10" ht="25.5" x14ac:dyDescent="0.25">
      <c r="C219" s="92" t="s">
        <v>0</v>
      </c>
      <c r="D219" s="92"/>
      <c r="E219" s="92"/>
      <c r="F219" s="92"/>
      <c r="G219" s="92"/>
      <c r="H219" s="92"/>
      <c r="I219" s="92"/>
      <c r="J219" s="92"/>
    </row>
    <row r="220" spans="1:10" x14ac:dyDescent="0.25">
      <c r="D220" s="1"/>
      <c r="I220" s="2"/>
      <c r="J220" s="3"/>
    </row>
    <row r="221" spans="1:10" ht="18.75" x14ac:dyDescent="0.3">
      <c r="A221" s="83" t="s">
        <v>257</v>
      </c>
      <c r="B221" s="83"/>
      <c r="C221" s="83"/>
      <c r="D221" s="83"/>
      <c r="E221" s="83"/>
      <c r="F221" s="83"/>
      <c r="G221" s="83"/>
      <c r="H221" s="83"/>
      <c r="I221" s="83"/>
      <c r="J221" s="83"/>
    </row>
    <row r="222" spans="1:10" x14ac:dyDescent="0.25">
      <c r="A222" s="4"/>
      <c r="B222" s="4"/>
      <c r="C222" s="4"/>
      <c r="D222" s="5"/>
      <c r="E222" s="4"/>
      <c r="F222" s="4"/>
      <c r="G222" s="4"/>
      <c r="H222" s="4"/>
      <c r="I222" s="6"/>
      <c r="J222" s="7"/>
    </row>
    <row r="223" spans="1:10" x14ac:dyDescent="0.25">
      <c r="A223" s="84" t="s">
        <v>137</v>
      </c>
      <c r="B223" s="85"/>
      <c r="C223" s="85"/>
      <c r="D223" s="85"/>
      <c r="E223" s="86"/>
      <c r="F223" s="4"/>
      <c r="G223" s="87" t="s">
        <v>138</v>
      </c>
      <c r="H223" s="87"/>
      <c r="I223" s="87"/>
      <c r="J223" s="7"/>
    </row>
    <row r="224" spans="1:10" x14ac:dyDescent="0.25">
      <c r="A224" s="30" t="s">
        <v>139</v>
      </c>
      <c r="B224" s="82"/>
      <c r="C224" s="82"/>
      <c r="D224" s="31"/>
      <c r="E224" s="32">
        <f t="shared" ref="E224:E273" si="4">SUMIF($G$8:$G$213,A224,$D$8:$D$213)</f>
        <v>3650.18</v>
      </c>
      <c r="F224" s="4"/>
      <c r="G224" s="81" t="s">
        <v>140</v>
      </c>
      <c r="H224" s="82"/>
      <c r="I224" s="33">
        <f>SUMIF($G$8:$G$213,G224,$E$8:$E$213)</f>
        <v>702000</v>
      </c>
      <c r="J224" s="7"/>
    </row>
    <row r="225" spans="1:10" x14ac:dyDescent="0.25">
      <c r="A225" s="30" t="s">
        <v>45</v>
      </c>
      <c r="B225" s="82"/>
      <c r="C225" s="82"/>
      <c r="D225" s="31"/>
      <c r="E225" s="32">
        <f t="shared" si="4"/>
        <v>2120.33</v>
      </c>
      <c r="F225" s="4"/>
      <c r="G225" s="81" t="s">
        <v>104</v>
      </c>
      <c r="H225" s="82"/>
      <c r="I225" s="34">
        <f>SUMIF($G$8:$G$213,G225,$E$8:$E$213)</f>
        <v>0</v>
      </c>
      <c r="J225" s="7"/>
    </row>
    <row r="226" spans="1:10" x14ac:dyDescent="0.25">
      <c r="A226" s="30" t="s">
        <v>102</v>
      </c>
      <c r="B226" s="82"/>
      <c r="C226" s="82"/>
      <c r="D226" s="31"/>
      <c r="E226" s="32">
        <f t="shared" si="4"/>
        <v>5698.5</v>
      </c>
      <c r="F226" s="4"/>
      <c r="G226" s="30" t="s">
        <v>70</v>
      </c>
      <c r="H226" s="82"/>
      <c r="I226" s="34">
        <f>SUMIF($G$8:$G$213,G226,$E$8:$E$213)</f>
        <v>23276.82</v>
      </c>
      <c r="J226" s="7"/>
    </row>
    <row r="227" spans="1:10" x14ac:dyDescent="0.25">
      <c r="A227" s="30" t="s">
        <v>132</v>
      </c>
      <c r="B227" s="82"/>
      <c r="C227" s="82"/>
      <c r="D227" s="31"/>
      <c r="E227" s="32">
        <f t="shared" si="4"/>
        <v>0</v>
      </c>
      <c r="F227" s="4"/>
      <c r="G227" s="30" t="s">
        <v>142</v>
      </c>
      <c r="H227" s="4"/>
      <c r="I227" s="34">
        <f>SUMIF($G$8:$G$213,G227,$E$8:$E$213)</f>
        <v>0</v>
      </c>
      <c r="J227" s="7"/>
    </row>
    <row r="228" spans="1:10" x14ac:dyDescent="0.25">
      <c r="A228" s="30" t="s">
        <v>122</v>
      </c>
      <c r="D228" s="31"/>
      <c r="E228" s="32">
        <f t="shared" si="4"/>
        <v>120033.98</v>
      </c>
      <c r="F228" s="4"/>
      <c r="G228" s="30"/>
      <c r="H228" s="4"/>
      <c r="I228" s="34">
        <f>SUMIF($G$8:$G$213,G228,$E$8:$E$213)</f>
        <v>0</v>
      </c>
      <c r="J228" s="7"/>
    </row>
    <row r="229" spans="1:10" x14ac:dyDescent="0.25">
      <c r="A229" s="30" t="s">
        <v>141</v>
      </c>
      <c r="B229" s="82"/>
      <c r="C229" s="82"/>
      <c r="D229" s="31"/>
      <c r="E229" s="32">
        <f t="shared" si="4"/>
        <v>0</v>
      </c>
      <c r="F229" s="4"/>
      <c r="G229" s="35" t="s">
        <v>144</v>
      </c>
      <c r="H229" s="36"/>
      <c r="I229" s="37">
        <f>SUM(I224:I228)</f>
        <v>725276.82</v>
      </c>
      <c r="J229" s="38">
        <f>E214-I229</f>
        <v>0</v>
      </c>
    </row>
    <row r="230" spans="1:10" x14ac:dyDescent="0.25">
      <c r="A230" s="30" t="s">
        <v>128</v>
      </c>
      <c r="B230" s="82"/>
      <c r="C230" s="82"/>
      <c r="D230" s="31"/>
      <c r="E230" s="32">
        <f t="shared" si="4"/>
        <v>2667.8</v>
      </c>
      <c r="F230" s="4"/>
      <c r="G230" s="39"/>
      <c r="H230" s="40"/>
      <c r="I230" s="41"/>
      <c r="J230" s="7"/>
    </row>
    <row r="231" spans="1:10" x14ac:dyDescent="0.25">
      <c r="A231" s="30" t="s">
        <v>143</v>
      </c>
      <c r="B231" s="82"/>
      <c r="C231" s="82"/>
      <c r="D231" s="31"/>
      <c r="E231" s="32">
        <f t="shared" si="4"/>
        <v>5777.16</v>
      </c>
      <c r="F231" s="4"/>
      <c r="G231" s="42" t="s">
        <v>147</v>
      </c>
      <c r="H231" s="43"/>
      <c r="I231" s="44"/>
      <c r="J231" s="3"/>
    </row>
    <row r="232" spans="1:10" x14ac:dyDescent="0.25">
      <c r="A232" s="30" t="s">
        <v>145</v>
      </c>
      <c r="B232" s="82"/>
      <c r="C232" s="82"/>
      <c r="D232" s="31"/>
      <c r="E232" s="32">
        <f t="shared" si="4"/>
        <v>0</v>
      </c>
      <c r="F232" s="4"/>
      <c r="G232" s="81" t="s">
        <v>149</v>
      </c>
      <c r="H232" s="82"/>
      <c r="I232" s="34">
        <f>'[1]CEF Janeiro 2021 - 901922'!I309</f>
        <v>1290179.19</v>
      </c>
      <c r="J232" s="3"/>
    </row>
    <row r="233" spans="1:10" x14ac:dyDescent="0.25">
      <c r="A233" s="30" t="s">
        <v>146</v>
      </c>
      <c r="B233" s="82"/>
      <c r="C233" s="82"/>
      <c r="D233" s="31"/>
      <c r="E233" s="32">
        <f t="shared" si="4"/>
        <v>0</v>
      </c>
      <c r="F233" s="4"/>
      <c r="G233" s="30" t="s">
        <v>132</v>
      </c>
      <c r="H233" s="82"/>
      <c r="I233" s="34">
        <f>SUMIF($G$8:$G$213,G233,$D$8:$D$213)</f>
        <v>0</v>
      </c>
      <c r="J233" s="3"/>
    </row>
    <row r="234" spans="1:10" x14ac:dyDescent="0.25">
      <c r="A234" s="81" t="s">
        <v>148</v>
      </c>
      <c r="B234" s="82"/>
      <c r="C234" s="82"/>
      <c r="D234" s="31"/>
      <c r="E234" s="32">
        <f t="shared" si="4"/>
        <v>1671.4</v>
      </c>
      <c r="F234" s="4"/>
      <c r="G234" s="88" t="s">
        <v>140</v>
      </c>
      <c r="H234" s="89"/>
      <c r="I234" s="34">
        <f>-SUMIF($G$8:$G$213,G234,$E$8:$E$213)</f>
        <v>-702000</v>
      </c>
      <c r="J234" s="3"/>
    </row>
    <row r="235" spans="1:10" x14ac:dyDescent="0.25">
      <c r="A235" s="30" t="s">
        <v>150</v>
      </c>
      <c r="B235" s="82"/>
      <c r="C235" s="82"/>
      <c r="D235" s="31"/>
      <c r="E235" s="32">
        <f t="shared" si="4"/>
        <v>0</v>
      </c>
      <c r="F235" s="4"/>
      <c r="G235" s="81" t="s">
        <v>153</v>
      </c>
      <c r="H235" s="82"/>
      <c r="I235" s="34">
        <v>1330.83</v>
      </c>
      <c r="J235" s="3"/>
    </row>
    <row r="236" spans="1:10" x14ac:dyDescent="0.25">
      <c r="A236" s="30" t="s">
        <v>151</v>
      </c>
      <c r="B236" s="82"/>
      <c r="C236" s="82"/>
      <c r="D236" s="31"/>
      <c r="E236" s="32">
        <f t="shared" si="4"/>
        <v>1050</v>
      </c>
      <c r="F236" s="4"/>
      <c r="G236" s="45"/>
      <c r="H236" s="46"/>
      <c r="I236" s="34"/>
      <c r="J236" s="3"/>
    </row>
    <row r="237" spans="1:10" x14ac:dyDescent="0.25">
      <c r="A237" s="30" t="s">
        <v>152</v>
      </c>
      <c r="B237" s="82"/>
      <c r="C237" s="82"/>
      <c r="D237" s="31"/>
      <c r="E237" s="32">
        <f t="shared" si="4"/>
        <v>0</v>
      </c>
      <c r="F237" s="4"/>
      <c r="G237" s="47" t="s">
        <v>156</v>
      </c>
      <c r="H237" s="46"/>
      <c r="I237" s="48">
        <f>SUM(I232:I236)</f>
        <v>589510.0199999999</v>
      </c>
      <c r="J237" s="3"/>
    </row>
    <row r="238" spans="1:10" x14ac:dyDescent="0.25">
      <c r="A238" s="30" t="s">
        <v>154</v>
      </c>
      <c r="B238" s="82"/>
      <c r="C238" s="82"/>
      <c r="D238" s="31"/>
      <c r="E238" s="32">
        <f t="shared" si="4"/>
        <v>42</v>
      </c>
      <c r="F238" s="4"/>
      <c r="G238" s="49"/>
      <c r="I238" s="50"/>
      <c r="J238" s="7"/>
    </row>
    <row r="239" spans="1:10" x14ac:dyDescent="0.25">
      <c r="A239" s="30" t="s">
        <v>155</v>
      </c>
      <c r="B239" s="82"/>
      <c r="C239" s="82"/>
      <c r="D239" s="31"/>
      <c r="E239" s="32">
        <f t="shared" si="4"/>
        <v>46277.38</v>
      </c>
      <c r="F239" s="4"/>
      <c r="G239" s="51" t="s">
        <v>158</v>
      </c>
      <c r="H239" s="52"/>
      <c r="I239" s="53"/>
      <c r="J239" s="7"/>
    </row>
    <row r="240" spans="1:10" x14ac:dyDescent="0.25">
      <c r="A240" s="30" t="s">
        <v>157</v>
      </c>
      <c r="B240" s="82"/>
      <c r="C240" s="82"/>
      <c r="D240" s="31"/>
      <c r="E240" s="32">
        <f t="shared" si="4"/>
        <v>0</v>
      </c>
      <c r="F240" s="4"/>
      <c r="G240" s="54" t="s">
        <v>149</v>
      </c>
      <c r="H240" s="55"/>
      <c r="I240" s="33">
        <v>0</v>
      </c>
      <c r="J240" s="7"/>
    </row>
    <row r="241" spans="1:10" x14ac:dyDescent="0.25">
      <c r="A241" s="30" t="s">
        <v>99</v>
      </c>
      <c r="B241" s="82"/>
      <c r="C241" s="82"/>
      <c r="D241" s="31"/>
      <c r="E241" s="32">
        <f t="shared" si="4"/>
        <v>47897.32</v>
      </c>
      <c r="F241" s="4"/>
      <c r="G241" s="30" t="s">
        <v>159</v>
      </c>
      <c r="H241" s="82"/>
      <c r="I241" s="34">
        <f>SUMIF($G$8:$G$213,G241,$E$8:$E$213)</f>
        <v>0</v>
      </c>
      <c r="J241" s="7"/>
    </row>
    <row r="242" spans="1:10" x14ac:dyDescent="0.25">
      <c r="A242" s="30" t="s">
        <v>27</v>
      </c>
      <c r="B242" s="82"/>
      <c r="C242" s="82"/>
      <c r="D242" s="31"/>
      <c r="E242" s="32">
        <f t="shared" si="4"/>
        <v>5.01</v>
      </c>
      <c r="F242" s="4"/>
      <c r="G242" s="81" t="s">
        <v>160</v>
      </c>
      <c r="H242" s="82"/>
      <c r="I242" s="34">
        <f>-SUMIF($G$8:$G$213,G242,$D$8:$D$213)</f>
        <v>0</v>
      </c>
      <c r="J242" s="7"/>
    </row>
    <row r="243" spans="1:10" x14ac:dyDescent="0.25">
      <c r="A243" s="81" t="s">
        <v>31</v>
      </c>
      <c r="B243" s="82"/>
      <c r="C243" s="82"/>
      <c r="D243" s="31"/>
      <c r="E243" s="32">
        <f t="shared" si="4"/>
        <v>80</v>
      </c>
      <c r="F243" s="4"/>
      <c r="G243" s="81"/>
      <c r="H243" s="46"/>
      <c r="I243" s="56"/>
      <c r="J243" s="7"/>
    </row>
    <row r="244" spans="1:10" x14ac:dyDescent="0.25">
      <c r="A244" s="30" t="s">
        <v>207</v>
      </c>
      <c r="B244" s="82"/>
      <c r="C244" s="82"/>
      <c r="D244" s="31"/>
      <c r="E244" s="32">
        <f t="shared" si="4"/>
        <v>911</v>
      </c>
      <c r="F244" s="4"/>
      <c r="G244" s="35" t="s">
        <v>163</v>
      </c>
      <c r="H244" s="46"/>
      <c r="I244" s="37">
        <f>SUM(I240:I243)</f>
        <v>0</v>
      </c>
      <c r="J244" s="7"/>
    </row>
    <row r="245" spans="1:10" x14ac:dyDescent="0.25">
      <c r="A245" s="30" t="s">
        <v>114</v>
      </c>
      <c r="B245" s="82"/>
      <c r="C245" s="82"/>
      <c r="D245" s="31"/>
      <c r="E245" s="32">
        <f t="shared" si="4"/>
        <v>48343.189999999995</v>
      </c>
      <c r="F245" s="4"/>
      <c r="G245" s="49"/>
      <c r="I245" s="50"/>
      <c r="J245" s="7"/>
    </row>
    <row r="246" spans="1:10" x14ac:dyDescent="0.25">
      <c r="A246" s="30" t="s">
        <v>161</v>
      </c>
      <c r="B246" s="82"/>
      <c r="C246" s="82"/>
      <c r="D246" s="31"/>
      <c r="E246" s="32">
        <f t="shared" si="4"/>
        <v>70</v>
      </c>
      <c r="F246" s="4"/>
      <c r="G246" s="42" t="s">
        <v>166</v>
      </c>
      <c r="H246" s="43"/>
      <c r="I246" s="44"/>
      <c r="J246" s="7"/>
    </row>
    <row r="247" spans="1:10" x14ac:dyDescent="0.25">
      <c r="A247" s="81" t="s">
        <v>162</v>
      </c>
      <c r="B247" s="82"/>
      <c r="C247" s="82"/>
      <c r="D247" s="31"/>
      <c r="E247" s="32">
        <f t="shared" si="4"/>
        <v>35495.85</v>
      </c>
      <c r="F247" s="4"/>
      <c r="G247" s="81" t="s">
        <v>149</v>
      </c>
      <c r="H247" s="82"/>
      <c r="I247" s="57">
        <f>'[1]CEF Janeiro 2021 - 901922'!I323</f>
        <v>2620000</v>
      </c>
      <c r="J247" s="7"/>
    </row>
    <row r="248" spans="1:10" x14ac:dyDescent="0.25">
      <c r="A248" s="81" t="s">
        <v>164</v>
      </c>
      <c r="B248" s="82"/>
      <c r="C248" s="82"/>
      <c r="D248" s="31"/>
      <c r="E248" s="32">
        <f t="shared" si="4"/>
        <v>1998.48</v>
      </c>
      <c r="F248" s="4"/>
      <c r="G248" s="81" t="s">
        <v>169</v>
      </c>
      <c r="H248" s="82"/>
      <c r="I248" s="58">
        <v>800000</v>
      </c>
      <c r="J248" s="7"/>
    </row>
    <row r="249" spans="1:10" x14ac:dyDescent="0.25">
      <c r="A249" s="30" t="s">
        <v>165</v>
      </c>
      <c r="B249" s="82"/>
      <c r="C249" s="82"/>
      <c r="D249" s="31"/>
      <c r="E249" s="32">
        <f t="shared" si="4"/>
        <v>0</v>
      </c>
      <c r="F249" s="4"/>
      <c r="G249" s="81" t="s">
        <v>104</v>
      </c>
      <c r="H249" s="82"/>
      <c r="I249" s="34">
        <f>-SUMIF($G$8:$G$213,G249,$E$8:$E$213)</f>
        <v>0</v>
      </c>
      <c r="J249" s="7"/>
    </row>
    <row r="250" spans="1:10" x14ac:dyDescent="0.25">
      <c r="A250" s="30" t="s">
        <v>167</v>
      </c>
      <c r="B250" s="82"/>
      <c r="C250" s="82"/>
      <c r="D250" s="31"/>
      <c r="E250" s="32">
        <f t="shared" si="4"/>
        <v>2397.23</v>
      </c>
      <c r="F250" s="4"/>
      <c r="G250" s="81"/>
      <c r="H250" s="46"/>
      <c r="I250" s="56"/>
      <c r="J250" s="7"/>
    </row>
    <row r="251" spans="1:10" x14ac:dyDescent="0.25">
      <c r="A251" s="30" t="s">
        <v>168</v>
      </c>
      <c r="B251" s="82"/>
      <c r="C251" s="82"/>
      <c r="D251" s="31"/>
      <c r="E251" s="32">
        <f t="shared" si="4"/>
        <v>0</v>
      </c>
      <c r="F251" s="4"/>
      <c r="G251" s="35" t="s">
        <v>156</v>
      </c>
      <c r="H251" s="46"/>
      <c r="I251" s="48">
        <f>SUM(I247:I250)</f>
        <v>3420000</v>
      </c>
      <c r="J251" s="7"/>
    </row>
    <row r="252" spans="1:10" x14ac:dyDescent="0.25">
      <c r="A252" s="30" t="s">
        <v>170</v>
      </c>
      <c r="B252" s="82"/>
      <c r="C252" s="82"/>
      <c r="D252" s="31"/>
      <c r="E252" s="32">
        <f t="shared" si="4"/>
        <v>990</v>
      </c>
      <c r="F252" s="4"/>
      <c r="G252" s="30"/>
      <c r="H252" s="4"/>
      <c r="I252" s="59"/>
      <c r="J252" s="7"/>
    </row>
    <row r="253" spans="1:10" x14ac:dyDescent="0.25">
      <c r="A253" s="30" t="s">
        <v>171</v>
      </c>
      <c r="B253" s="82"/>
      <c r="C253" s="82"/>
      <c r="D253" s="31"/>
      <c r="E253" s="32">
        <f t="shared" si="4"/>
        <v>0</v>
      </c>
      <c r="F253" s="4"/>
      <c r="G253" s="51" t="s">
        <v>174</v>
      </c>
      <c r="H253" s="52"/>
      <c r="I253" s="60"/>
      <c r="J253" s="7"/>
    </row>
    <row r="254" spans="1:10" x14ac:dyDescent="0.25">
      <c r="A254" s="81" t="s">
        <v>172</v>
      </c>
      <c r="B254" s="82"/>
      <c r="C254" s="82"/>
      <c r="D254" s="31"/>
      <c r="E254" s="32">
        <f t="shared" si="4"/>
        <v>2637.88</v>
      </c>
      <c r="F254" s="4"/>
      <c r="G254" s="61" t="s">
        <v>176</v>
      </c>
      <c r="H254" s="62"/>
      <c r="I254" s="33">
        <f>'[1]CEF Janeiro 2021 - 901922'!I330</f>
        <v>0</v>
      </c>
      <c r="J254" s="7"/>
    </row>
    <row r="255" spans="1:10" x14ac:dyDescent="0.25">
      <c r="A255" s="81" t="s">
        <v>173</v>
      </c>
      <c r="B255" s="82"/>
      <c r="C255" s="82"/>
      <c r="D255" s="31"/>
      <c r="E255" s="32">
        <f t="shared" si="4"/>
        <v>1044.7</v>
      </c>
      <c r="F255" s="4"/>
      <c r="G255" s="30" t="s">
        <v>258</v>
      </c>
      <c r="I255" s="63">
        <v>120033.98</v>
      </c>
      <c r="J255" s="7"/>
    </row>
    <row r="256" spans="1:10" x14ac:dyDescent="0.25">
      <c r="A256" s="81" t="s">
        <v>20</v>
      </c>
      <c r="B256" s="82"/>
      <c r="C256" s="82"/>
      <c r="D256" s="31"/>
      <c r="E256" s="32">
        <f t="shared" si="4"/>
        <v>7344.6399999999994</v>
      </c>
      <c r="F256" s="4"/>
      <c r="G256" s="30"/>
      <c r="H256" s="3"/>
      <c r="I256" s="34"/>
      <c r="J256" s="7"/>
    </row>
    <row r="257" spans="1:10" x14ac:dyDescent="0.25">
      <c r="A257" s="30" t="s">
        <v>175</v>
      </c>
      <c r="B257" s="82"/>
      <c r="C257" s="82"/>
      <c r="D257" s="31"/>
      <c r="E257" s="32">
        <f t="shared" si="4"/>
        <v>35.799999999999997</v>
      </c>
      <c r="F257" s="4"/>
      <c r="G257" s="45" t="s">
        <v>122</v>
      </c>
      <c r="H257" s="64" t="s">
        <v>178</v>
      </c>
      <c r="I257" s="34">
        <f>-SUMIF($G$8:$G$386,G257,$D$8:$D$386)</f>
        <v>-120033.98</v>
      </c>
      <c r="J257" s="7"/>
    </row>
    <row r="258" spans="1:10" x14ac:dyDescent="0.25">
      <c r="A258" s="30" t="s">
        <v>177</v>
      </c>
      <c r="B258" s="82"/>
      <c r="C258" s="82"/>
      <c r="D258" s="31"/>
      <c r="E258" s="32">
        <f t="shared" si="4"/>
        <v>0</v>
      </c>
      <c r="F258" s="4"/>
      <c r="G258" s="35" t="s">
        <v>163</v>
      </c>
      <c r="H258" s="36"/>
      <c r="I258" s="37">
        <f>SUM(I254:I257)</f>
        <v>0</v>
      </c>
      <c r="J258" s="7"/>
    </row>
    <row r="259" spans="1:10" x14ac:dyDescent="0.25">
      <c r="A259" s="30" t="s">
        <v>15</v>
      </c>
      <c r="B259" s="82"/>
      <c r="C259" s="82"/>
      <c r="D259" s="31"/>
      <c r="E259" s="32">
        <f t="shared" si="4"/>
        <v>59592.780000000013</v>
      </c>
      <c r="F259" s="4"/>
      <c r="G259" s="49"/>
      <c r="I259" s="50"/>
      <c r="J259" s="7"/>
    </row>
    <row r="260" spans="1:10" x14ac:dyDescent="0.25">
      <c r="A260" s="30" t="s">
        <v>25</v>
      </c>
      <c r="B260" s="82"/>
      <c r="C260" s="82"/>
      <c r="D260" s="31"/>
      <c r="E260" s="32">
        <f t="shared" si="4"/>
        <v>12325</v>
      </c>
      <c r="F260" s="4"/>
      <c r="G260" s="42" t="s">
        <v>179</v>
      </c>
      <c r="H260" s="65"/>
      <c r="I260" s="53"/>
      <c r="J260" s="7"/>
    </row>
    <row r="261" spans="1:10" x14ac:dyDescent="0.25">
      <c r="A261" s="30" t="s">
        <v>36</v>
      </c>
      <c r="B261" s="82"/>
      <c r="C261" s="82"/>
      <c r="D261" s="31"/>
      <c r="E261" s="32">
        <f t="shared" si="4"/>
        <v>636.01</v>
      </c>
      <c r="F261" s="4"/>
      <c r="G261" s="30" t="s">
        <v>181</v>
      </c>
      <c r="H261" s="62"/>
      <c r="I261" s="37">
        <v>158459.92000000001</v>
      </c>
      <c r="J261" s="7"/>
    </row>
    <row r="262" spans="1:10" x14ac:dyDescent="0.25">
      <c r="A262" s="30" t="s">
        <v>195</v>
      </c>
      <c r="B262" s="82"/>
      <c r="C262" s="82"/>
      <c r="D262" s="31"/>
      <c r="E262" s="32">
        <f t="shared" si="4"/>
        <v>23276.82</v>
      </c>
      <c r="F262" s="4"/>
      <c r="G262" s="35"/>
      <c r="H262" s="36"/>
      <c r="I262" s="37"/>
      <c r="J262" s="7"/>
    </row>
    <row r="263" spans="1:10" x14ac:dyDescent="0.25">
      <c r="A263" s="30" t="s">
        <v>41</v>
      </c>
      <c r="B263" s="82"/>
      <c r="C263" s="82"/>
      <c r="D263" s="31"/>
      <c r="E263" s="32">
        <f t="shared" si="4"/>
        <v>279768.39</v>
      </c>
      <c r="F263" s="4"/>
      <c r="G263" s="40"/>
      <c r="H263" s="40"/>
      <c r="I263" s="66"/>
      <c r="J263" s="7"/>
    </row>
    <row r="264" spans="1:10" x14ac:dyDescent="0.25">
      <c r="A264" s="30" t="s">
        <v>180</v>
      </c>
      <c r="B264" s="82"/>
      <c r="C264" s="82"/>
      <c r="D264" s="31"/>
      <c r="E264" s="32">
        <f t="shared" si="4"/>
        <v>0</v>
      </c>
      <c r="F264" s="4"/>
      <c r="G264" s="40"/>
      <c r="H264" s="40"/>
      <c r="I264" s="66"/>
      <c r="J264" s="7"/>
    </row>
    <row r="265" spans="1:10" x14ac:dyDescent="0.25">
      <c r="A265" s="30" t="s">
        <v>186</v>
      </c>
      <c r="B265" s="82"/>
      <c r="C265" s="82"/>
      <c r="D265" s="31"/>
      <c r="E265" s="32">
        <f t="shared" si="4"/>
        <v>0</v>
      </c>
      <c r="F265" s="4"/>
      <c r="G265" s="40"/>
      <c r="H265" s="40"/>
      <c r="I265" s="66"/>
      <c r="J265" s="7"/>
    </row>
    <row r="266" spans="1:10" x14ac:dyDescent="0.25">
      <c r="A266" s="30" t="s">
        <v>185</v>
      </c>
      <c r="B266" s="82"/>
      <c r="C266" s="82"/>
      <c r="D266" s="31"/>
      <c r="E266" s="32">
        <f t="shared" si="4"/>
        <v>0</v>
      </c>
      <c r="F266" s="4"/>
      <c r="G266" s="40"/>
      <c r="H266" s="40"/>
      <c r="I266" s="66"/>
      <c r="J266" s="7"/>
    </row>
    <row r="267" spans="1:10" x14ac:dyDescent="0.25">
      <c r="A267" s="30" t="s">
        <v>216</v>
      </c>
      <c r="B267" s="82"/>
      <c r="C267" s="82"/>
      <c r="D267" s="31"/>
      <c r="E267" s="32">
        <f t="shared" si="4"/>
        <v>13617.33</v>
      </c>
      <c r="F267" s="4"/>
      <c r="G267" s="40"/>
      <c r="H267" s="40"/>
      <c r="I267" s="66"/>
      <c r="J267" s="7"/>
    </row>
    <row r="268" spans="1:10" x14ac:dyDescent="0.25">
      <c r="A268" s="30" t="s">
        <v>50</v>
      </c>
      <c r="B268" s="82"/>
      <c r="C268" s="82"/>
      <c r="D268" s="31"/>
      <c r="E268" s="32">
        <f t="shared" si="4"/>
        <v>37540</v>
      </c>
      <c r="F268" s="4"/>
      <c r="G268" s="40"/>
      <c r="H268" s="40"/>
      <c r="I268" s="66"/>
      <c r="J268" s="7"/>
    </row>
    <row r="269" spans="1:10" x14ac:dyDescent="0.25">
      <c r="A269" s="30" t="s">
        <v>182</v>
      </c>
      <c r="B269" s="82"/>
      <c r="C269" s="82"/>
      <c r="D269" s="31"/>
      <c r="E269" s="32">
        <f t="shared" si="4"/>
        <v>650</v>
      </c>
      <c r="F269" s="4"/>
      <c r="G269" s="40"/>
      <c r="H269" s="40"/>
      <c r="I269" s="66"/>
      <c r="J269" s="7"/>
    </row>
    <row r="270" spans="1:10" x14ac:dyDescent="0.25">
      <c r="A270" s="30" t="s">
        <v>184</v>
      </c>
      <c r="B270" s="82"/>
      <c r="C270" s="82"/>
      <c r="D270" s="31"/>
      <c r="E270" s="32">
        <f t="shared" si="4"/>
        <v>836.68</v>
      </c>
      <c r="F270" s="4"/>
      <c r="G270" s="40"/>
      <c r="H270" s="40"/>
      <c r="I270" s="66"/>
      <c r="J270" s="7"/>
    </row>
    <row r="271" spans="1:10" x14ac:dyDescent="0.25">
      <c r="A271" s="30" t="s">
        <v>91</v>
      </c>
      <c r="B271" s="82"/>
      <c r="C271" s="82"/>
      <c r="D271" s="31"/>
      <c r="E271" s="32">
        <f t="shared" si="4"/>
        <v>2180.25</v>
      </c>
      <c r="F271" s="4"/>
      <c r="G271" s="40"/>
      <c r="H271" s="40"/>
      <c r="I271" s="66"/>
      <c r="J271" s="7"/>
    </row>
    <row r="272" spans="1:10" x14ac:dyDescent="0.25">
      <c r="A272" s="30" t="s">
        <v>183</v>
      </c>
      <c r="B272" s="82"/>
      <c r="C272" s="82"/>
      <c r="D272" s="31"/>
      <c r="E272" s="32">
        <f t="shared" si="4"/>
        <v>0</v>
      </c>
      <c r="F272" s="4"/>
      <c r="G272" s="40"/>
      <c r="H272" s="40"/>
      <c r="I272" s="66"/>
      <c r="J272" s="7"/>
    </row>
    <row r="273" spans="1:10" x14ac:dyDescent="0.25">
      <c r="A273" s="30" t="s">
        <v>22</v>
      </c>
      <c r="B273" s="82"/>
      <c r="C273" s="82"/>
      <c r="D273" s="31"/>
      <c r="E273" s="32">
        <f t="shared" si="4"/>
        <v>48198.18</v>
      </c>
      <c r="F273" s="4"/>
      <c r="G273" s="40"/>
      <c r="H273" s="40"/>
      <c r="I273" s="66"/>
      <c r="J273" s="7"/>
    </row>
    <row r="274" spans="1:10" x14ac:dyDescent="0.25">
      <c r="A274" s="30"/>
      <c r="B274" s="82"/>
      <c r="C274" s="82"/>
      <c r="D274" s="31"/>
      <c r="E274" s="32"/>
      <c r="F274" s="4"/>
      <c r="G274" s="40"/>
      <c r="H274" s="40"/>
      <c r="I274" s="66"/>
      <c r="J274" s="7"/>
    </row>
    <row r="275" spans="1:10" x14ac:dyDescent="0.25">
      <c r="A275" s="90" t="s">
        <v>144</v>
      </c>
      <c r="B275" s="91"/>
      <c r="C275" s="91"/>
      <c r="D275" s="67"/>
      <c r="E275" s="68">
        <f>SUM(E224:E274)</f>
        <v>816861.27000000014</v>
      </c>
      <c r="F275" s="4"/>
      <c r="G275" s="40"/>
      <c r="H275" s="40"/>
      <c r="I275" s="66"/>
      <c r="J275" s="7"/>
    </row>
    <row r="276" spans="1:10" x14ac:dyDescent="0.25">
      <c r="F276" s="4"/>
      <c r="G276" s="40"/>
      <c r="H276" s="40"/>
      <c r="I276" s="66"/>
      <c r="J276" s="7"/>
    </row>
  </sheetData>
  <mergeCells count="11">
    <mergeCell ref="A214:B214"/>
    <mergeCell ref="C219:J219"/>
    <mergeCell ref="A221:J221"/>
    <mergeCell ref="A223:E223"/>
    <mergeCell ref="G223:I223"/>
    <mergeCell ref="G234:H234"/>
    <mergeCell ref="A275:C275"/>
    <mergeCell ref="C2:J2"/>
    <mergeCell ref="A4:J4"/>
    <mergeCell ref="A6:F6"/>
    <mergeCell ref="G6:J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8A07-1A25-4275-8DB2-1FE64BFE075D}">
  <dimension ref="A1:J55"/>
  <sheetViews>
    <sheetView workbookViewId="0">
      <selection activeCell="D5" sqref="D5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bestFit="1" customWidth="1"/>
  </cols>
  <sheetData>
    <row r="1" spans="1:10" x14ac:dyDescent="0.25">
      <c r="D1" s="1"/>
      <c r="J1" s="3"/>
    </row>
    <row r="2" spans="1:10" ht="25.5" x14ac:dyDescent="0.25">
      <c r="C2" s="92" t="s">
        <v>0</v>
      </c>
      <c r="D2" s="92"/>
      <c r="E2" s="92"/>
      <c r="F2" s="92"/>
      <c r="G2" s="92"/>
      <c r="H2" s="92"/>
      <c r="I2" s="92"/>
      <c r="J2" s="92"/>
    </row>
    <row r="3" spans="1:10" x14ac:dyDescent="0.25">
      <c r="D3" s="1"/>
      <c r="J3" s="3"/>
    </row>
    <row r="4" spans="1:10" ht="18.75" x14ac:dyDescent="0.3">
      <c r="A4" s="83" t="s">
        <v>196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25">
      <c r="D5" s="1"/>
      <c r="J5" s="3"/>
    </row>
    <row r="6" spans="1:10" x14ac:dyDescent="0.25">
      <c r="A6" s="93" t="s">
        <v>1</v>
      </c>
      <c r="B6" s="93"/>
      <c r="C6" s="93"/>
      <c r="D6" s="93"/>
      <c r="E6" s="93"/>
      <c r="F6" s="93"/>
      <c r="G6" s="93" t="s">
        <v>2</v>
      </c>
      <c r="H6" s="93"/>
      <c r="I6" s="93"/>
      <c r="J6" s="93"/>
    </row>
    <row r="7" spans="1:10" ht="15.75" thickBot="1" x14ac:dyDescent="0.3">
      <c r="A7" s="4"/>
      <c r="B7" s="4"/>
      <c r="C7" s="4"/>
      <c r="D7" s="5"/>
      <c r="E7" s="4"/>
      <c r="F7" s="4"/>
      <c r="G7" s="4"/>
      <c r="H7" s="4"/>
      <c r="I7" s="4"/>
      <c r="J7" s="7"/>
    </row>
    <row r="8" spans="1:10" x14ac:dyDescent="0.25">
      <c r="A8" s="8" t="s">
        <v>3</v>
      </c>
      <c r="B8" s="9" t="s">
        <v>4</v>
      </c>
      <c r="C8" s="9" t="s">
        <v>5</v>
      </c>
      <c r="D8" s="10" t="s">
        <v>6</v>
      </c>
      <c r="E8" s="9" t="s">
        <v>7</v>
      </c>
      <c r="F8" s="11" t="s">
        <v>8</v>
      </c>
      <c r="G8" s="12" t="s">
        <v>9</v>
      </c>
      <c r="H8" s="13" t="s">
        <v>10</v>
      </c>
      <c r="I8" s="9" t="s">
        <v>11</v>
      </c>
      <c r="J8" s="15" t="s">
        <v>12</v>
      </c>
    </row>
    <row r="9" spans="1:10" x14ac:dyDescent="0.25">
      <c r="A9" s="16"/>
      <c r="B9" s="17"/>
      <c r="C9" s="17" t="s">
        <v>13</v>
      </c>
      <c r="D9" s="18"/>
      <c r="E9" s="18"/>
      <c r="F9" s="19">
        <f>'[1]CEF Janeiro 2021 - 900168'!F28</f>
        <v>20849.559999999998</v>
      </c>
      <c r="G9" s="20"/>
      <c r="H9" s="21"/>
      <c r="I9" s="17"/>
      <c r="J9" s="22"/>
    </row>
    <row r="10" spans="1:10" x14ac:dyDescent="0.25">
      <c r="A10" s="16">
        <v>44228</v>
      </c>
      <c r="B10" s="17">
        <v>274270</v>
      </c>
      <c r="C10" s="17" t="s">
        <v>187</v>
      </c>
      <c r="D10" s="18">
        <v>4002.98</v>
      </c>
      <c r="E10" s="18"/>
      <c r="F10" s="19">
        <f t="shared" ref="F10:F20" si="0">F9-D10+E10</f>
        <v>16846.579999999998</v>
      </c>
      <c r="G10" s="20" t="s">
        <v>157</v>
      </c>
      <c r="H10" s="21" t="s">
        <v>197</v>
      </c>
      <c r="I10" s="96">
        <v>2742700102</v>
      </c>
      <c r="J10" s="22">
        <v>44228</v>
      </c>
    </row>
    <row r="11" spans="1:10" x14ac:dyDescent="0.25">
      <c r="A11" s="16">
        <v>44231</v>
      </c>
      <c r="B11" s="17">
        <v>41226</v>
      </c>
      <c r="C11" s="17" t="s">
        <v>188</v>
      </c>
      <c r="D11" s="18"/>
      <c r="E11" s="18">
        <v>500000</v>
      </c>
      <c r="F11" s="19">
        <f t="shared" si="0"/>
        <v>516846.58</v>
      </c>
      <c r="G11" s="20" t="s">
        <v>189</v>
      </c>
      <c r="H11" s="21"/>
      <c r="I11" s="96"/>
      <c r="J11" s="22"/>
    </row>
    <row r="12" spans="1:10" x14ac:dyDescent="0.25">
      <c r="A12" s="16">
        <v>44231</v>
      </c>
      <c r="B12" s="17">
        <v>274270</v>
      </c>
      <c r="C12" s="17" t="s">
        <v>187</v>
      </c>
      <c r="D12" s="18">
        <v>2799.22</v>
      </c>
      <c r="E12" s="18"/>
      <c r="F12" s="19">
        <f t="shared" si="0"/>
        <v>514047.36000000004</v>
      </c>
      <c r="G12" s="20" t="s">
        <v>157</v>
      </c>
      <c r="H12" s="21" t="s">
        <v>198</v>
      </c>
      <c r="I12" s="96">
        <v>274270040221</v>
      </c>
      <c r="J12" s="22">
        <v>44231</v>
      </c>
    </row>
    <row r="13" spans="1:10" x14ac:dyDescent="0.25">
      <c r="A13" s="16">
        <v>44232</v>
      </c>
      <c r="B13" s="17">
        <v>231689</v>
      </c>
      <c r="C13" s="17" t="s">
        <v>131</v>
      </c>
      <c r="D13" s="18">
        <v>50000</v>
      </c>
      <c r="E13" s="18"/>
      <c r="F13" s="19">
        <f t="shared" si="0"/>
        <v>464047.36000000004</v>
      </c>
      <c r="G13" s="20" t="s">
        <v>132</v>
      </c>
      <c r="H13" s="21"/>
      <c r="I13" s="96"/>
      <c r="J13" s="22"/>
    </row>
    <row r="14" spans="1:10" x14ac:dyDescent="0.25">
      <c r="A14" s="16">
        <v>44232</v>
      </c>
      <c r="B14" s="17">
        <v>274270</v>
      </c>
      <c r="C14" s="17" t="s">
        <v>187</v>
      </c>
      <c r="D14" s="18">
        <v>406607.74</v>
      </c>
      <c r="E14" s="18"/>
      <c r="F14" s="19">
        <f t="shared" si="0"/>
        <v>57439.620000000054</v>
      </c>
      <c r="G14" s="20" t="s">
        <v>192</v>
      </c>
      <c r="H14" s="21" t="s">
        <v>199</v>
      </c>
      <c r="I14" s="96">
        <v>27427005</v>
      </c>
      <c r="J14" s="22">
        <v>44232</v>
      </c>
    </row>
    <row r="15" spans="1:10" x14ac:dyDescent="0.25">
      <c r="A15" s="16">
        <v>44235</v>
      </c>
      <c r="B15" s="17">
        <v>274270</v>
      </c>
      <c r="C15" s="17" t="s">
        <v>187</v>
      </c>
      <c r="D15" s="18">
        <v>7144.31</v>
      </c>
      <c r="E15" s="18"/>
      <c r="F15" s="19">
        <f t="shared" si="0"/>
        <v>50295.310000000056</v>
      </c>
      <c r="G15" s="20" t="s">
        <v>157</v>
      </c>
      <c r="H15" s="21" t="s">
        <v>200</v>
      </c>
      <c r="I15" s="96">
        <v>2742700802</v>
      </c>
      <c r="J15" s="22">
        <v>44235</v>
      </c>
    </row>
    <row r="16" spans="1:10" x14ac:dyDescent="0.25">
      <c r="A16" s="16">
        <v>44236</v>
      </c>
      <c r="B16" s="17">
        <v>3090</v>
      </c>
      <c r="C16" s="17" t="s">
        <v>190</v>
      </c>
      <c r="D16" s="18">
        <v>2676.77</v>
      </c>
      <c r="E16" s="18"/>
      <c r="F16" s="19">
        <f t="shared" si="0"/>
        <v>47618.540000000059</v>
      </c>
      <c r="G16" s="20" t="s">
        <v>191</v>
      </c>
      <c r="H16" s="21" t="s">
        <v>201</v>
      </c>
      <c r="I16" s="96" t="s">
        <v>202</v>
      </c>
      <c r="J16" s="22">
        <v>44232</v>
      </c>
    </row>
    <row r="17" spans="1:10" x14ac:dyDescent="0.25">
      <c r="A17" s="16">
        <v>44238</v>
      </c>
      <c r="B17" s="17">
        <v>274270</v>
      </c>
      <c r="C17" s="17" t="s">
        <v>187</v>
      </c>
      <c r="D17" s="18">
        <v>11902.86</v>
      </c>
      <c r="E17" s="18"/>
      <c r="F17" s="19">
        <f t="shared" si="0"/>
        <v>35715.680000000058</v>
      </c>
      <c r="G17" s="20" t="s">
        <v>186</v>
      </c>
      <c r="H17" s="21" t="s">
        <v>203</v>
      </c>
      <c r="I17" s="96">
        <v>81183</v>
      </c>
      <c r="J17" s="22">
        <v>44238</v>
      </c>
    </row>
    <row r="18" spans="1:10" x14ac:dyDescent="0.25">
      <c r="A18" s="16">
        <v>44239</v>
      </c>
      <c r="B18" s="17">
        <v>274270</v>
      </c>
      <c r="C18" s="17" t="s">
        <v>187</v>
      </c>
      <c r="D18" s="18">
        <v>1958.15</v>
      </c>
      <c r="E18" s="18"/>
      <c r="F18" s="19">
        <f t="shared" si="0"/>
        <v>33757.530000000057</v>
      </c>
      <c r="G18" s="20" t="s">
        <v>157</v>
      </c>
      <c r="H18" s="21" t="s">
        <v>204</v>
      </c>
      <c r="I18" s="96">
        <v>2742701202</v>
      </c>
      <c r="J18" s="22">
        <v>44239</v>
      </c>
    </row>
    <row r="19" spans="1:10" x14ac:dyDescent="0.25">
      <c r="A19" s="16">
        <v>44252</v>
      </c>
      <c r="B19" s="17">
        <v>274270</v>
      </c>
      <c r="C19" s="17" t="s">
        <v>187</v>
      </c>
      <c r="D19" s="18">
        <v>16109.75</v>
      </c>
      <c r="E19" s="18"/>
      <c r="F19" s="19">
        <f t="shared" si="0"/>
        <v>17647.780000000057</v>
      </c>
      <c r="G19" s="20" t="s">
        <v>157</v>
      </c>
      <c r="H19" s="21" t="s">
        <v>201</v>
      </c>
      <c r="I19" s="96">
        <v>2742702502</v>
      </c>
      <c r="J19" s="22">
        <v>44252</v>
      </c>
    </row>
    <row r="20" spans="1:10" x14ac:dyDescent="0.25">
      <c r="A20" s="16">
        <v>44253</v>
      </c>
      <c r="B20" s="17">
        <v>274270</v>
      </c>
      <c r="C20" s="17" t="s">
        <v>187</v>
      </c>
      <c r="D20" s="18">
        <v>5070.9399999999996</v>
      </c>
      <c r="E20" s="18"/>
      <c r="F20" s="19">
        <f t="shared" si="0"/>
        <v>12576.840000000058</v>
      </c>
      <c r="G20" s="20" t="s">
        <v>157</v>
      </c>
      <c r="H20" s="21" t="s">
        <v>201</v>
      </c>
      <c r="I20" s="96">
        <v>2742702602</v>
      </c>
      <c r="J20" s="22">
        <v>44253</v>
      </c>
    </row>
    <row r="21" spans="1:10" x14ac:dyDescent="0.25">
      <c r="A21" s="16"/>
      <c r="B21" s="17"/>
      <c r="C21" s="17"/>
      <c r="D21" s="18"/>
      <c r="E21" s="18"/>
      <c r="F21" s="19"/>
      <c r="G21" s="20"/>
      <c r="H21" s="21"/>
      <c r="I21" s="17"/>
      <c r="J21" s="22"/>
    </row>
    <row r="22" spans="1:10" ht="15.75" thickBot="1" x14ac:dyDescent="0.3">
      <c r="A22" s="94" t="s">
        <v>135</v>
      </c>
      <c r="B22" s="95"/>
      <c r="C22" s="23"/>
      <c r="D22" s="24">
        <f>SUM(D10:D21)</f>
        <v>508272.72000000003</v>
      </c>
      <c r="E22" s="24">
        <f>SUM(E10:E21)</f>
        <v>500000</v>
      </c>
      <c r="F22" s="25">
        <f>F9-D22+E22</f>
        <v>12576.839999999967</v>
      </c>
      <c r="G22" s="26"/>
      <c r="H22" s="27"/>
      <c r="I22" s="69"/>
      <c r="J22" s="28"/>
    </row>
    <row r="23" spans="1:10" x14ac:dyDescent="0.25">
      <c r="A23" s="29" t="s">
        <v>136</v>
      </c>
      <c r="B23" s="4"/>
      <c r="C23" s="4"/>
      <c r="D23" s="5"/>
      <c r="E23" s="4"/>
      <c r="F23" s="4"/>
      <c r="G23" s="4"/>
      <c r="H23" s="4"/>
      <c r="I23" s="4"/>
      <c r="J23" s="7"/>
    </row>
    <row r="24" spans="1:10" x14ac:dyDescent="0.25">
      <c r="A24" s="29"/>
      <c r="B24" s="4"/>
      <c r="C24" s="4"/>
      <c r="D24" s="5"/>
      <c r="E24" s="4"/>
      <c r="F24" s="4"/>
      <c r="G24" s="4"/>
      <c r="H24" s="4"/>
      <c r="I24" s="4"/>
      <c r="J24" s="7"/>
    </row>
    <row r="25" spans="1:10" x14ac:dyDescent="0.25">
      <c r="A25" s="29"/>
      <c r="B25" s="4"/>
      <c r="C25" s="4"/>
      <c r="D25" s="5"/>
      <c r="E25" s="4"/>
      <c r="F25" s="4"/>
      <c r="G25" s="4"/>
      <c r="H25" s="4"/>
      <c r="I25" s="4"/>
      <c r="J25" s="7"/>
    </row>
    <row r="26" spans="1:10" x14ac:dyDescent="0.25">
      <c r="D26" s="1"/>
      <c r="J26" s="3"/>
    </row>
    <row r="27" spans="1:10" ht="25.5" x14ac:dyDescent="0.25">
      <c r="C27" s="92" t="s">
        <v>0</v>
      </c>
      <c r="D27" s="92"/>
      <c r="E27" s="92"/>
      <c r="F27" s="92"/>
      <c r="G27" s="92"/>
      <c r="H27" s="92"/>
      <c r="I27" s="92"/>
      <c r="J27" s="92"/>
    </row>
    <row r="28" spans="1:10" x14ac:dyDescent="0.25">
      <c r="D28" s="1"/>
      <c r="J28" s="3"/>
    </row>
    <row r="29" spans="1:10" ht="18.75" x14ac:dyDescent="0.3">
      <c r="A29" s="83" t="s">
        <v>205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25">
      <c r="A30" s="4"/>
      <c r="B30" s="4"/>
      <c r="C30" s="4"/>
      <c r="D30" s="5"/>
      <c r="E30" s="4"/>
      <c r="F30" s="4"/>
      <c r="G30" s="4"/>
      <c r="H30" s="4"/>
      <c r="I30" s="4"/>
      <c r="J30" s="7"/>
    </row>
    <row r="31" spans="1:10" x14ac:dyDescent="0.25">
      <c r="A31" s="84" t="s">
        <v>137</v>
      </c>
      <c r="B31" s="85"/>
      <c r="C31" s="85"/>
      <c r="D31" s="85"/>
      <c r="E31" s="86"/>
      <c r="F31" s="4"/>
      <c r="G31" s="87" t="s">
        <v>138</v>
      </c>
      <c r="H31" s="87"/>
      <c r="I31" s="87"/>
      <c r="J31" s="7"/>
    </row>
    <row r="32" spans="1:10" x14ac:dyDescent="0.25">
      <c r="A32" s="30" t="s">
        <v>132</v>
      </c>
      <c r="B32" s="82"/>
      <c r="C32" s="82"/>
      <c r="D32" s="31"/>
      <c r="E32" s="32">
        <f t="shared" ref="E32:E50" si="1">SUMIF($G$8:$G$21,A32,$D$8:$D$21)</f>
        <v>50000</v>
      </c>
      <c r="F32" s="4"/>
      <c r="G32" s="81" t="s">
        <v>142</v>
      </c>
      <c r="H32" s="82"/>
      <c r="I32" s="70">
        <f>SUMIF($G$8:$G$21,G32,$E$8:$E$21)</f>
        <v>0</v>
      </c>
      <c r="J32" s="7"/>
    </row>
    <row r="33" spans="1:10" x14ac:dyDescent="0.25">
      <c r="A33" s="30" t="s">
        <v>150</v>
      </c>
      <c r="B33" s="82"/>
      <c r="C33" s="82"/>
      <c r="D33" s="31"/>
      <c r="E33" s="32">
        <f t="shared" si="1"/>
        <v>0</v>
      </c>
      <c r="F33" s="4"/>
      <c r="G33" s="81" t="s">
        <v>189</v>
      </c>
      <c r="H33" s="82"/>
      <c r="I33" s="71">
        <f>SUMIF($G$8:$G$21,G33,$E$8:$E$21)</f>
        <v>500000</v>
      </c>
      <c r="J33" s="7"/>
    </row>
    <row r="34" spans="1:10" x14ac:dyDescent="0.25">
      <c r="A34" s="30" t="s">
        <v>191</v>
      </c>
      <c r="B34" s="82"/>
      <c r="C34" s="82"/>
      <c r="D34" s="31"/>
      <c r="E34" s="32">
        <f t="shared" si="1"/>
        <v>2676.77</v>
      </c>
      <c r="F34" s="4"/>
      <c r="G34" s="30" t="s">
        <v>140</v>
      </c>
      <c r="H34" s="82"/>
      <c r="I34" s="71">
        <f>SUMIF($G$8:$G$21,G34,$E$8:$E$21)</f>
        <v>0</v>
      </c>
      <c r="J34" s="7"/>
    </row>
    <row r="35" spans="1:10" x14ac:dyDescent="0.25">
      <c r="A35" s="30" t="s">
        <v>157</v>
      </c>
      <c r="B35" s="82"/>
      <c r="C35" s="82"/>
      <c r="D35" s="31"/>
      <c r="E35" s="32">
        <f t="shared" si="1"/>
        <v>37085.35</v>
      </c>
      <c r="F35" s="4"/>
      <c r="G35" s="88"/>
      <c r="H35" s="89"/>
      <c r="I35" s="71">
        <f>SUMIF($G$8:$G$21,G35,$E$8:$E$21)</f>
        <v>0</v>
      </c>
      <c r="J35" s="7"/>
    </row>
    <row r="36" spans="1:10" x14ac:dyDescent="0.25">
      <c r="A36" s="30" t="s">
        <v>99</v>
      </c>
      <c r="B36" s="82"/>
      <c r="C36" s="82"/>
      <c r="D36" s="31"/>
      <c r="E36" s="32">
        <f t="shared" si="1"/>
        <v>0</v>
      </c>
      <c r="F36" s="4"/>
      <c r="G36" s="88"/>
      <c r="H36" s="89"/>
      <c r="I36" s="71">
        <f>SUMIF($G$8:$G$21,G36,$E$8:$E$21)</f>
        <v>0</v>
      </c>
      <c r="J36" s="7"/>
    </row>
    <row r="37" spans="1:10" x14ac:dyDescent="0.25">
      <c r="A37" s="30" t="s">
        <v>36</v>
      </c>
      <c r="B37" s="82"/>
      <c r="C37" s="82"/>
      <c r="D37" s="31"/>
      <c r="E37" s="32">
        <f t="shared" si="1"/>
        <v>0</v>
      </c>
      <c r="F37" s="4"/>
      <c r="G37" s="35" t="s">
        <v>144</v>
      </c>
      <c r="H37" s="36"/>
      <c r="I37" s="72">
        <f>SUM(I32:I36)</f>
        <v>500000</v>
      </c>
      <c r="J37" s="7"/>
    </row>
    <row r="38" spans="1:10" x14ac:dyDescent="0.25">
      <c r="A38" s="30" t="s">
        <v>192</v>
      </c>
      <c r="B38" s="82"/>
      <c r="C38" s="82"/>
      <c r="D38" s="31"/>
      <c r="E38" s="32">
        <f t="shared" si="1"/>
        <v>406607.74</v>
      </c>
      <c r="F38" s="4"/>
      <c r="G38" s="39"/>
      <c r="H38" s="40"/>
      <c r="I38" s="73"/>
      <c r="J38" s="7"/>
    </row>
    <row r="39" spans="1:10" x14ac:dyDescent="0.25">
      <c r="A39" s="30" t="s">
        <v>186</v>
      </c>
      <c r="B39" s="82"/>
      <c r="C39" s="82"/>
      <c r="D39" s="31"/>
      <c r="E39" s="32">
        <f t="shared" si="1"/>
        <v>11902.86</v>
      </c>
      <c r="F39" s="4"/>
      <c r="G39" s="42" t="s">
        <v>147</v>
      </c>
      <c r="H39" s="43"/>
      <c r="I39" s="74"/>
      <c r="J39" s="3"/>
    </row>
    <row r="40" spans="1:10" x14ac:dyDescent="0.25">
      <c r="A40" s="30"/>
      <c r="B40" s="82"/>
      <c r="C40" s="82"/>
      <c r="D40" s="31"/>
      <c r="E40" s="32">
        <f t="shared" si="1"/>
        <v>0</v>
      </c>
      <c r="F40" s="4"/>
      <c r="G40" s="81" t="s">
        <v>149</v>
      </c>
      <c r="H40" s="82"/>
      <c r="I40" s="70">
        <f>'[1]CEF Janeiro 2021 - 900168'!I51</f>
        <v>1.1639578190170141E-12</v>
      </c>
      <c r="J40" s="3"/>
    </row>
    <row r="41" spans="1:10" x14ac:dyDescent="0.25">
      <c r="A41" s="30"/>
      <c r="B41" s="82"/>
      <c r="C41" s="82"/>
      <c r="D41" s="31"/>
      <c r="E41" s="32">
        <f t="shared" si="1"/>
        <v>0</v>
      </c>
      <c r="F41" s="4"/>
      <c r="G41" s="30" t="s">
        <v>132</v>
      </c>
      <c r="H41" s="82"/>
      <c r="I41" s="71">
        <f>SUMIF($G$8:$G$21,G41,$D$8:$D$21)</f>
        <v>50000</v>
      </c>
      <c r="J41" s="3"/>
    </row>
    <row r="42" spans="1:10" x14ac:dyDescent="0.25">
      <c r="A42" s="30"/>
      <c r="B42" s="82"/>
      <c r="C42" s="82"/>
      <c r="D42" s="31"/>
      <c r="E42" s="32">
        <f t="shared" si="1"/>
        <v>0</v>
      </c>
      <c r="F42" s="4"/>
      <c r="G42" s="88" t="s">
        <v>140</v>
      </c>
      <c r="H42" s="89"/>
      <c r="I42" s="71">
        <f>-SUMIF($G$8:$G$21,G42,$E$8:$E$21)</f>
        <v>0</v>
      </c>
      <c r="J42" s="3"/>
    </row>
    <row r="43" spans="1:10" x14ac:dyDescent="0.25">
      <c r="A43" s="30"/>
      <c r="B43" s="82"/>
      <c r="C43" s="82"/>
      <c r="D43" s="31"/>
      <c r="E43" s="32">
        <f t="shared" si="1"/>
        <v>0</v>
      </c>
      <c r="F43" s="4"/>
      <c r="G43" s="81" t="s">
        <v>153</v>
      </c>
      <c r="H43" s="82"/>
      <c r="I43" s="71">
        <v>45.04</v>
      </c>
      <c r="J43" s="3"/>
    </row>
    <row r="44" spans="1:10" x14ac:dyDescent="0.25">
      <c r="A44" s="81"/>
      <c r="B44" s="82"/>
      <c r="C44" s="82"/>
      <c r="D44" s="31"/>
      <c r="E44" s="32">
        <f t="shared" si="1"/>
        <v>0</v>
      </c>
      <c r="F44" s="4"/>
      <c r="G44" s="45"/>
      <c r="H44" s="46"/>
      <c r="I44" s="71"/>
      <c r="J44" s="3"/>
    </row>
    <row r="45" spans="1:10" x14ac:dyDescent="0.25">
      <c r="A45" s="30"/>
      <c r="B45" s="82"/>
      <c r="C45" s="82"/>
      <c r="D45" s="31"/>
      <c r="E45" s="32">
        <f t="shared" si="1"/>
        <v>0</v>
      </c>
      <c r="F45" s="4"/>
      <c r="G45" s="47" t="s">
        <v>156</v>
      </c>
      <c r="H45" s="46"/>
      <c r="I45" s="75">
        <f>SUM(I40:I44)</f>
        <v>50045.04</v>
      </c>
      <c r="J45" s="3"/>
    </row>
    <row r="46" spans="1:10" x14ac:dyDescent="0.25">
      <c r="A46" s="30"/>
      <c r="B46" s="82"/>
      <c r="C46" s="82"/>
      <c r="D46" s="31"/>
      <c r="E46" s="32">
        <f t="shared" si="1"/>
        <v>0</v>
      </c>
      <c r="F46" s="4"/>
      <c r="G46" s="49"/>
      <c r="I46" s="76"/>
      <c r="J46" s="7"/>
    </row>
    <row r="47" spans="1:10" x14ac:dyDescent="0.25">
      <c r="A47" s="30"/>
      <c r="B47" s="82"/>
      <c r="C47" s="82"/>
      <c r="D47" s="31"/>
      <c r="E47" s="32">
        <f t="shared" si="1"/>
        <v>0</v>
      </c>
      <c r="F47" s="4"/>
      <c r="G47" s="42" t="s">
        <v>194</v>
      </c>
      <c r="H47" s="43"/>
      <c r="I47" s="74"/>
      <c r="J47" s="7"/>
    </row>
    <row r="48" spans="1:10" x14ac:dyDescent="0.25">
      <c r="A48" s="30"/>
      <c r="B48" s="82"/>
      <c r="C48" s="82"/>
      <c r="D48" s="31"/>
      <c r="E48" s="32">
        <f t="shared" si="1"/>
        <v>0</v>
      </c>
      <c r="F48" s="4"/>
      <c r="G48" s="81" t="s">
        <v>149</v>
      </c>
      <c r="H48" s="82"/>
      <c r="I48" s="77">
        <f>'[1]CEF Janeiro 2021 - 900168'!I58</f>
        <v>0</v>
      </c>
      <c r="J48" s="7"/>
    </row>
    <row r="49" spans="1:10" x14ac:dyDescent="0.25">
      <c r="A49" s="30"/>
      <c r="B49" s="82"/>
      <c r="C49" s="82"/>
      <c r="D49" s="31"/>
      <c r="E49" s="32">
        <f t="shared" si="1"/>
        <v>0</v>
      </c>
      <c r="F49" s="4"/>
      <c r="G49" s="81" t="s">
        <v>169</v>
      </c>
      <c r="H49" s="82"/>
      <c r="I49" s="78">
        <v>500000</v>
      </c>
      <c r="J49" s="7"/>
    </row>
    <row r="50" spans="1:10" x14ac:dyDescent="0.25">
      <c r="A50" s="30"/>
      <c r="B50" s="82"/>
      <c r="C50" s="82"/>
      <c r="D50" s="31"/>
      <c r="E50" s="32">
        <f t="shared" si="1"/>
        <v>0</v>
      </c>
      <c r="F50" s="4"/>
      <c r="G50" s="81" t="s">
        <v>189</v>
      </c>
      <c r="H50" s="82"/>
      <c r="I50" s="71">
        <f>-SUMIF($G$8:$G$21,G50,$E$8:$E$21)</f>
        <v>-500000</v>
      </c>
      <c r="J50" s="7"/>
    </row>
    <row r="51" spans="1:10" x14ac:dyDescent="0.25">
      <c r="A51" s="30"/>
      <c r="B51" s="82"/>
      <c r="C51" s="82"/>
      <c r="D51" s="31"/>
      <c r="E51" s="32"/>
      <c r="F51" s="4"/>
      <c r="G51" s="81"/>
      <c r="H51" s="46"/>
      <c r="I51" s="79"/>
      <c r="J51" s="7"/>
    </row>
    <row r="52" spans="1:10" x14ac:dyDescent="0.25">
      <c r="A52" s="90" t="s">
        <v>144</v>
      </c>
      <c r="B52" s="91"/>
      <c r="C52" s="91"/>
      <c r="D52" s="67"/>
      <c r="E52" s="68">
        <f>SUM(E32:E51)</f>
        <v>508272.72</v>
      </c>
      <c r="F52" s="4"/>
      <c r="G52" s="35" t="s">
        <v>156</v>
      </c>
      <c r="H52" s="46"/>
      <c r="I52" s="75">
        <f>SUM(I48:I51)</f>
        <v>0</v>
      </c>
      <c r="J52" s="7"/>
    </row>
    <row r="53" spans="1:10" x14ac:dyDescent="0.25">
      <c r="F53" s="4"/>
      <c r="G53" s="40"/>
      <c r="H53" s="40"/>
      <c r="I53" s="80"/>
      <c r="J53" s="7"/>
    </row>
    <row r="54" spans="1:10" x14ac:dyDescent="0.25">
      <c r="F54" s="4"/>
      <c r="G54" s="40"/>
      <c r="H54" s="40"/>
      <c r="I54" s="80"/>
      <c r="J54" s="7"/>
    </row>
    <row r="55" spans="1:10" x14ac:dyDescent="0.25">
      <c r="D55" s="1"/>
      <c r="J55" s="3"/>
    </row>
  </sheetData>
  <mergeCells count="13">
    <mergeCell ref="A22:B22"/>
    <mergeCell ref="C27:J27"/>
    <mergeCell ref="A29:J29"/>
    <mergeCell ref="A31:E31"/>
    <mergeCell ref="G31:I31"/>
    <mergeCell ref="C2:J2"/>
    <mergeCell ref="A4:J4"/>
    <mergeCell ref="A6:F6"/>
    <mergeCell ref="G6:J6"/>
    <mergeCell ref="G42:H42"/>
    <mergeCell ref="G35:H35"/>
    <mergeCell ref="G36:H36"/>
    <mergeCell ref="A52:C5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Fevereiro 2021 - 901922</vt:lpstr>
      <vt:lpstr>CEF Fevereiro 2021 - 900168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Junior Santiago Osti</cp:lastModifiedBy>
  <dcterms:created xsi:type="dcterms:W3CDTF">2021-03-25T13:03:46Z</dcterms:created>
  <dcterms:modified xsi:type="dcterms:W3CDTF">2021-03-29T18:15:30Z</dcterms:modified>
</cp:coreProperties>
</file>