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6635\Desktop\"/>
    </mc:Choice>
  </mc:AlternateContent>
  <xr:revisionPtr revIDLastSave="0" documentId="8_{502D5C8A-5D54-4027-94BA-3ACCB57D9021}" xr6:coauthVersionLast="46" xr6:coauthVersionMax="46" xr10:uidLastSave="{00000000-0000-0000-0000-000000000000}"/>
  <bookViews>
    <workbookView xWindow="-120" yWindow="-120" windowWidth="24240" windowHeight="13140" activeTab="1" xr2:uid="{76536D1B-D841-4D80-82A1-741978309493}"/>
  </bookViews>
  <sheets>
    <sheet name="CEF Dezembro 2020 - 901922" sheetId="1" r:id="rId1"/>
    <sheet name="CEF Dezembro 2020 - 900168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2" l="1"/>
  <c r="E47" i="2"/>
  <c r="E46" i="2"/>
  <c r="I45" i="2"/>
  <c r="I49" i="2" s="1"/>
  <c r="E45" i="2"/>
  <c r="E44" i="2"/>
  <c r="E43" i="2"/>
  <c r="E42" i="2"/>
  <c r="E41" i="2"/>
  <c r="E40" i="2"/>
  <c r="I39" i="2"/>
  <c r="E39" i="2"/>
  <c r="I38" i="2"/>
  <c r="I42" i="2" s="1"/>
  <c r="E38" i="2"/>
  <c r="E37" i="2"/>
  <c r="E36" i="2"/>
  <c r="E35" i="2"/>
  <c r="E34" i="2"/>
  <c r="I33" i="2"/>
  <c r="E33" i="2"/>
  <c r="I32" i="2"/>
  <c r="E32" i="2"/>
  <c r="I31" i="2"/>
  <c r="E31" i="2"/>
  <c r="I30" i="2"/>
  <c r="I34" i="2" s="1"/>
  <c r="E30" i="2"/>
  <c r="I29" i="2"/>
  <c r="E29" i="2"/>
  <c r="E49" i="2" s="1"/>
  <c r="E19" i="2"/>
  <c r="D19" i="2"/>
  <c r="F9" i="2"/>
  <c r="F19" i="2" s="1"/>
  <c r="E330" i="1"/>
  <c r="E329" i="1"/>
  <c r="E328" i="1"/>
  <c r="E327" i="1"/>
  <c r="E326" i="1"/>
  <c r="E325" i="1"/>
  <c r="E324" i="1"/>
  <c r="E323" i="1"/>
  <c r="E322" i="1"/>
  <c r="E321" i="1"/>
  <c r="E320" i="1"/>
  <c r="E319" i="1"/>
  <c r="I318" i="1"/>
  <c r="E318" i="1"/>
  <c r="E317" i="1"/>
  <c r="E316" i="1"/>
  <c r="I315" i="1"/>
  <c r="I319" i="1" s="1"/>
  <c r="E315" i="1"/>
  <c r="E314" i="1"/>
  <c r="E313" i="1"/>
  <c r="E312" i="1"/>
  <c r="E311" i="1"/>
  <c r="I310" i="1"/>
  <c r="E310" i="1"/>
  <c r="E309" i="1"/>
  <c r="I308" i="1"/>
  <c r="I312" i="1" s="1"/>
  <c r="E308" i="1"/>
  <c r="E307" i="1"/>
  <c r="E306" i="1"/>
  <c r="E305" i="1"/>
  <c r="E304" i="1"/>
  <c r="I303" i="1"/>
  <c r="E303" i="1"/>
  <c r="I302" i="1"/>
  <c r="E302" i="1"/>
  <c r="I301" i="1"/>
  <c r="I305" i="1" s="1"/>
  <c r="E301" i="1"/>
  <c r="E300" i="1"/>
  <c r="E299" i="1"/>
  <c r="E298" i="1"/>
  <c r="E297" i="1"/>
  <c r="E296" i="1"/>
  <c r="I295" i="1"/>
  <c r="I298" i="1" s="1"/>
  <c r="E295" i="1"/>
  <c r="I294" i="1"/>
  <c r="E294" i="1"/>
  <c r="E293" i="1"/>
  <c r="E292" i="1"/>
  <c r="E291" i="1"/>
  <c r="E290" i="1"/>
  <c r="I289" i="1"/>
  <c r="E289" i="1"/>
  <c r="I288" i="1"/>
  <c r="E288" i="1"/>
  <c r="I287" i="1"/>
  <c r="E287" i="1"/>
  <c r="I286" i="1"/>
  <c r="E286" i="1"/>
  <c r="I285" i="1"/>
  <c r="I290" i="1" s="1"/>
  <c r="E285" i="1"/>
  <c r="E332" i="1" s="1"/>
  <c r="F275" i="1"/>
  <c r="E275" i="1"/>
  <c r="J290" i="1" s="1"/>
  <c r="D275" i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9" i="1"/>
  <c r="F10" i="2" l="1"/>
  <c r="F11" i="2" s="1"/>
  <c r="F12" i="2" s="1"/>
  <c r="F13" i="2" s="1"/>
  <c r="F14" i="2" s="1"/>
  <c r="F15" i="2" s="1"/>
  <c r="F16" i="2" s="1"/>
  <c r="F17" i="2" s="1"/>
</calcChain>
</file>

<file path=xl/sharedStrings.xml><?xml version="1.0" encoding="utf-8"?>
<sst xmlns="http://schemas.openxmlformats.org/spreadsheetml/2006/main" count="1156" uniqueCount="434">
  <si>
    <t>ASSOCIAÇÃO BENEFICENTE HOSPITAL UNIVERSITARIO - UPA 24h ZONA NORTE</t>
  </si>
  <si>
    <t>Demonstrativo de Despesas Dezembro 2020 - Conta 901922-0 - CEF</t>
  </si>
  <si>
    <t>CONTROLE BANCARIO - EXTRATO</t>
  </si>
  <si>
    <t>CONTAS A PAGAR</t>
  </si>
  <si>
    <t>DATA</t>
  </si>
  <si>
    <t>DOCUMENTO</t>
  </si>
  <si>
    <t>HISTORICO</t>
  </si>
  <si>
    <t>DEBITO</t>
  </si>
  <si>
    <t>CREDITO</t>
  </si>
  <si>
    <t>SALDO</t>
  </si>
  <si>
    <t>CLASSIFICACAO GERENCIAL</t>
  </si>
  <si>
    <t>NOME CREDOR</t>
  </si>
  <si>
    <t>NF/DOC</t>
  </si>
  <si>
    <t>EMISSAO</t>
  </si>
  <si>
    <t>SALDO INICIAL</t>
  </si>
  <si>
    <t>CHEQ COMP</t>
  </si>
  <si>
    <t>PLANTONISTAS MEDICOS PRESENCIAIS PJ</t>
  </si>
  <si>
    <t>GIOVANA VIECILI ROSSI EIRELI</t>
  </si>
  <si>
    <t>6-</t>
  </si>
  <si>
    <t>PAG BOLETO</t>
  </si>
  <si>
    <t>MANUTENCAO DE EQUIPAMENTOS</t>
  </si>
  <si>
    <t>D.G. NAVARRO &amp; CIA LTDA. - ME</t>
  </si>
  <si>
    <t>5790-</t>
  </si>
  <si>
    <t>VALE ALIMENTACAO (EMPREGADOS)</t>
  </si>
  <si>
    <t>COMPANHIA BRASILEIRA DE SOLUCOES E SERVICOS</t>
  </si>
  <si>
    <t>30483227-</t>
  </si>
  <si>
    <t>ALIMENTOS</t>
  </si>
  <si>
    <t>DISTRIMAR ALIMENTICIOS LTDA</t>
  </si>
  <si>
    <t>252685-</t>
  </si>
  <si>
    <t>OXIGENIO</t>
  </si>
  <si>
    <t>WHITE MARTINS GASES INDUSTRIAIS LTDA</t>
  </si>
  <si>
    <t>2676-</t>
  </si>
  <si>
    <t>2673-</t>
  </si>
  <si>
    <t>JARDINEIRO(A) PF</t>
  </si>
  <si>
    <t>ALEXANDRE YOSHIO SUKEGAWA</t>
  </si>
  <si>
    <t>27562-</t>
  </si>
  <si>
    <t>MEDICAMENTOS E MATERIAIS HOSPITALARES</t>
  </si>
  <si>
    <t>NACIONAL COMERCIAL HOSPITALAR SA</t>
  </si>
  <si>
    <t>753833-</t>
  </si>
  <si>
    <t>2690-</t>
  </si>
  <si>
    <t>5802-</t>
  </si>
  <si>
    <t>ENVIO TEV</t>
  </si>
  <si>
    <t>PENSAO ALIMENTICIA</t>
  </si>
  <si>
    <t>FERNANDO GALLY CALABREZ</t>
  </si>
  <si>
    <t>52/2020-</t>
  </si>
  <si>
    <t>LONDRICIR COMERCIO DE MATERIAL HOSPITALAR LTDA</t>
  </si>
  <si>
    <t>262304-</t>
  </si>
  <si>
    <t>DEB P FGTS</t>
  </si>
  <si>
    <t>FGTS - FUNDO DE GARANTIA</t>
  </si>
  <si>
    <t>FGTS A RECOLHER</t>
  </si>
  <si>
    <t>17980-</t>
  </si>
  <si>
    <t>MEDICAMENTAL HOSPITALAR LTDA EPP</t>
  </si>
  <si>
    <t>45596-</t>
  </si>
  <si>
    <t>HDL LOGISTICA HOSPITALAR LTDA</t>
  </si>
  <si>
    <t>251959-</t>
  </si>
  <si>
    <t>2693-</t>
  </si>
  <si>
    <t>CRISTALIA PRODUTOS QUIMICOS FARMACEUTICOS LTDA</t>
  </si>
  <si>
    <t>2729595-</t>
  </si>
  <si>
    <t>DOC/TED INTERNET</t>
  </si>
  <si>
    <t>FINANCEIRA</t>
  </si>
  <si>
    <t>CEF</t>
  </si>
  <si>
    <t>-</t>
  </si>
  <si>
    <t>MATERIAIS DE MANUTENCAO PREDIAL</t>
  </si>
  <si>
    <t>COMERCIAL MARILIENSE DE FERRAGENS LTDA</t>
  </si>
  <si>
    <t>259369-</t>
  </si>
  <si>
    <t>ENVIO TED</t>
  </si>
  <si>
    <t>252403-</t>
  </si>
  <si>
    <t>CONTRIBUICAO ASSISTENCIAL</t>
  </si>
  <si>
    <t>CONTRIBUICAO ASSISTENCIAL A RECOLHER</t>
  </si>
  <si>
    <t>1820571-</t>
  </si>
  <si>
    <t>CONVENIO ENTIDADES DE CLASSE (CONSIGNADO)</t>
  </si>
  <si>
    <t>MENSALIDADE SINDICATO - SINTTAR</t>
  </si>
  <si>
    <t>20004143-</t>
  </si>
  <si>
    <t>DESCONTO JUDICIAL (FOLHA)</t>
  </si>
  <si>
    <t>ASSOCIACAO DE ENSINO DE MARILIA  UNIMAR</t>
  </si>
  <si>
    <t>5-</t>
  </si>
  <si>
    <t>SERVICOS DE IMAGEM PJ</t>
  </si>
  <si>
    <t>UNIMAGEM SERVICOS RADIOLOGICOS LTDA</t>
  </si>
  <si>
    <t>33986-</t>
  </si>
  <si>
    <t>EQUIPAMENTOS DE INFORMATICA</t>
  </si>
  <si>
    <t>DDR MARILIA INFORMATICA LTDA ME</t>
  </si>
  <si>
    <t>9836-</t>
  </si>
  <si>
    <t>TM ACESSORIOS PARA MOVEIS LTDA ME</t>
  </si>
  <si>
    <t>289-</t>
  </si>
  <si>
    <t>COMPANHIA SULAMERICANA DE DISTRIBUICAO</t>
  </si>
  <si>
    <t>47395-</t>
  </si>
  <si>
    <t>2708-</t>
  </si>
  <si>
    <t>PEDRO MEIRA DOLFINI CLINICA MEDICA ME</t>
  </si>
  <si>
    <t>59-</t>
  </si>
  <si>
    <t>MIORALI &amp; VALDAMBRINI SERVICOS MEDICOS</t>
  </si>
  <si>
    <t>30-</t>
  </si>
  <si>
    <t>SERVICOS MEDICOS EDUARDA MAIA &amp; CIA LTDA</t>
  </si>
  <si>
    <t>31-</t>
  </si>
  <si>
    <t>FERNANDA SIMINES NASCIMENTO SERVICOS MEDICOS - ME</t>
  </si>
  <si>
    <t>20-</t>
  </si>
  <si>
    <t>ANTONIASSI SERVICOS MEDICOS LTDA ME</t>
  </si>
  <si>
    <t>746-</t>
  </si>
  <si>
    <t>CARDEAL E YAMAMOTO SERVICOS MEDICOS LTDA ME</t>
  </si>
  <si>
    <t>54-</t>
  </si>
  <si>
    <t>ORTOPLANT SERVICOS MEDICOS LTDA</t>
  </si>
  <si>
    <t>484-</t>
  </si>
  <si>
    <t>REINAS E SALIONI LTDA</t>
  </si>
  <si>
    <t>163-</t>
  </si>
  <si>
    <t>AUXILIO/VALE TRANSPORTE</t>
  </si>
  <si>
    <t>ASSOCIACAO MARILIENSE DE TRANSPORTE URBANO</t>
  </si>
  <si>
    <t>73369-137-</t>
  </si>
  <si>
    <t>73369138-</t>
  </si>
  <si>
    <t>RAFAEL GHISI ME</t>
  </si>
  <si>
    <t>18-</t>
  </si>
  <si>
    <t>PILON TAKASHI E RODRIGUES SOCIEDADE SIMPLES LTDA</t>
  </si>
  <si>
    <t>378-</t>
  </si>
  <si>
    <t>GIOVANNA EMANUELLA PIFFER SOARES ARANTES ME</t>
  </si>
  <si>
    <t>CLINICA MEDICA CONTENTE LTDA</t>
  </si>
  <si>
    <t>83-</t>
  </si>
  <si>
    <t>GIMENEZ CIRINO SERVICOS MEDICOS S/S LTDA</t>
  </si>
  <si>
    <t>165-</t>
  </si>
  <si>
    <t>VB MAZINE SERVICOS MEDICOS EIRELI</t>
  </si>
  <si>
    <t>21-</t>
  </si>
  <si>
    <t>ANA ELISA KADRI CASTILHO SERVICOS MEDICOS LTDA</t>
  </si>
  <si>
    <t>4-</t>
  </si>
  <si>
    <t>FLP SERVICOS MEDICOS LTDA</t>
  </si>
  <si>
    <t>38-</t>
  </si>
  <si>
    <t>GLEYDSON BIZERRA DA MOTA JUNIOR ME</t>
  </si>
  <si>
    <t>25-</t>
  </si>
  <si>
    <t>L F B SERVICOS MEDICOS SS LTDA</t>
  </si>
  <si>
    <t>26-</t>
  </si>
  <si>
    <t>MEDEIROS &amp; MEDEIROS SERVICOS MEDICOS</t>
  </si>
  <si>
    <t>45-</t>
  </si>
  <si>
    <t>EXAMES CLINICOS E LABORATORIAIS</t>
  </si>
  <si>
    <t>LABORATORIO MARILIA DE ANALISES CLINICAS LTDA</t>
  </si>
  <si>
    <t>577-</t>
  </si>
  <si>
    <t>H BRAMBILLA DE LUCCA OCAMPOS - ME</t>
  </si>
  <si>
    <t>46-</t>
  </si>
  <si>
    <t>LGA SERVICOS MEDICOS SS LTDA</t>
  </si>
  <si>
    <t>124-</t>
  </si>
  <si>
    <t>CAMILA GARCIA RIBEIRO ME</t>
  </si>
  <si>
    <t>120-</t>
  </si>
  <si>
    <t>UNITRAUMA SERVICOS MEDICOS SS LTDA ME</t>
  </si>
  <si>
    <t>1246-</t>
  </si>
  <si>
    <t>MARCOS SANTANA REZENDE JUNIOR ME</t>
  </si>
  <si>
    <t>23-</t>
  </si>
  <si>
    <t>ORTOPED SERVICOS MEDICOS SS LTDA</t>
  </si>
  <si>
    <t>100-</t>
  </si>
  <si>
    <t>MTC CLINICA MEDICA LTDA</t>
  </si>
  <si>
    <t>418-</t>
  </si>
  <si>
    <t>KARLA KAROLINA OLIVEIRA FERNANDES - ME</t>
  </si>
  <si>
    <t>15-</t>
  </si>
  <si>
    <t>GISELE CALIANI MOSCATELI - ME</t>
  </si>
  <si>
    <t>123-</t>
  </si>
  <si>
    <t>JOAO PAULO SANCHES BERMUDES ME</t>
  </si>
  <si>
    <t>204-</t>
  </si>
  <si>
    <t>BIANCA EBM SERVA ODONTOLOGIA - ME</t>
  </si>
  <si>
    <t>22-</t>
  </si>
  <si>
    <t>MATERIAIS DE MANUTENCAO DE EQUIPAMENTOS</t>
  </si>
  <si>
    <t>BIO INFINITY TECNOLOGIA HOSPITALAR EIRELI ME</t>
  </si>
  <si>
    <t>9941-</t>
  </si>
  <si>
    <t>740746-</t>
  </si>
  <si>
    <t>CARMEM LUCIA ROMBI ME</t>
  </si>
  <si>
    <t>3156-</t>
  </si>
  <si>
    <t>MATERIAIS DE EXPEDIENTE</t>
  </si>
  <si>
    <t>COMERCIAL DE EMBALAGENS 3 IRMAOS LTDA EPP</t>
  </si>
  <si>
    <t>38093-</t>
  </si>
  <si>
    <t>38094-</t>
  </si>
  <si>
    <t>ELETRICA LEATI LTDA ME</t>
  </si>
  <si>
    <t>112828-</t>
  </si>
  <si>
    <t>DG NAVARRO &amp; CIA LTDA ME</t>
  </si>
  <si>
    <t>5838-</t>
  </si>
  <si>
    <t>CIRURGICA PLENA PRODUTOS HOSPITALARES - EIRELI EPP</t>
  </si>
  <si>
    <t>543-</t>
  </si>
  <si>
    <t>LOCACAO DE EQUIPAMENTOS PJ</t>
  </si>
  <si>
    <t>CENTER MAQ COMERCIO DE MAQUINAS E PAPEIS LTDA</t>
  </si>
  <si>
    <t>21847-</t>
  </si>
  <si>
    <t>FOL PAGTO</t>
  </si>
  <si>
    <t>FÉRIAS PECUNIA E 1/3 FÉRIAS (FOLHA)</t>
  </si>
  <si>
    <t>CONFORME RELAÇÃO</t>
  </si>
  <si>
    <t>3693181512-</t>
  </si>
  <si>
    <t>TELEFONE E INTERNET</t>
  </si>
  <si>
    <t>LIFE TECNOLOGIA LTDA</t>
  </si>
  <si>
    <t>708421-</t>
  </si>
  <si>
    <t>708420-</t>
  </si>
  <si>
    <t>LIFE SERVICOS DE COMUNICACAO MULTIMIDIA LTDA</t>
  </si>
  <si>
    <t>722598-</t>
  </si>
  <si>
    <t>S. H. B. CORREA TAVARES</t>
  </si>
  <si>
    <t>1819-</t>
  </si>
  <si>
    <t>AGROMETAL COMERCIAL DE FERRAGENS LTDA</t>
  </si>
  <si>
    <t>415718-</t>
  </si>
  <si>
    <t>COMERCIAL DE TINTAS DE MACHADO LTDA</t>
  </si>
  <si>
    <t>41587-</t>
  </si>
  <si>
    <t>CASA DAS LIXAS MARILIA LTDA EPP</t>
  </si>
  <si>
    <t>10540-</t>
  </si>
  <si>
    <t>253467-</t>
  </si>
  <si>
    <t>TORREFACAO CAFE MOROZINI LTDA ME</t>
  </si>
  <si>
    <t>5568-</t>
  </si>
  <si>
    <t>BRAZMIX COMERCIO VAREJISTA E ATACADISTA LTDA</t>
  </si>
  <si>
    <t>87794-</t>
  </si>
  <si>
    <t>RODRIGO OCANHA COMERCIO DE TINTAS EPP</t>
  </si>
  <si>
    <t>1941-</t>
  </si>
  <si>
    <t>2711-</t>
  </si>
  <si>
    <t>CONFORME RELACAO</t>
  </si>
  <si>
    <t>3693181712-</t>
  </si>
  <si>
    <t>MAGIS FARMACIA DE MANIPULACAO LTDA</t>
  </si>
  <si>
    <t>243-</t>
  </si>
  <si>
    <t>38173-</t>
  </si>
  <si>
    <t>9767-</t>
  </si>
  <si>
    <t>DECIMO TERCEIRO SALARIO</t>
  </si>
  <si>
    <t>PAG DARF</t>
  </si>
  <si>
    <t>IRRF S/ SERVICOS PJ</t>
  </si>
  <si>
    <t>IRRF - PJ 1,5%</t>
  </si>
  <si>
    <t>D - 239-</t>
  </si>
  <si>
    <t>COFINS/PIS/CSLL S/ SERVICOS PJ</t>
  </si>
  <si>
    <t>PCC 4,65%</t>
  </si>
  <si>
    <t>PAG GPS</t>
  </si>
  <si>
    <t>INSS S/ SERVICOS RPA E NFS</t>
  </si>
  <si>
    <t>INSS - TERCEIROS</t>
  </si>
  <si>
    <t>D-27562-</t>
  </si>
  <si>
    <t>IRRF S/ PROVENTOS</t>
  </si>
  <si>
    <t>MINISTERIO DA ECONOMIA</t>
  </si>
  <si>
    <t>47-</t>
  </si>
  <si>
    <t>48-</t>
  </si>
  <si>
    <t>INSS EMPREGADOS (ISENCAO CEBAS)</t>
  </si>
  <si>
    <t>INSTITUTO NACIONAL DO SEGURO SOCIAL</t>
  </si>
  <si>
    <t>13/2020 UPA-</t>
  </si>
  <si>
    <t>49-</t>
  </si>
  <si>
    <t>33768-</t>
  </si>
  <si>
    <t>11/2020-</t>
  </si>
  <si>
    <t>47601-</t>
  </si>
  <si>
    <t>CLINICA MEDICA MARIN LTDA</t>
  </si>
  <si>
    <t>280-</t>
  </si>
  <si>
    <t>VIANA ODORIZZI &amp; SABELLA SERVICOS MEDICOS LTDA</t>
  </si>
  <si>
    <t>251-</t>
  </si>
  <si>
    <t>CM HOSPITALAR SA</t>
  </si>
  <si>
    <t>2160101-</t>
  </si>
  <si>
    <t>AMAURI FARINASSO FILHO ME</t>
  </si>
  <si>
    <t>37-</t>
  </si>
  <si>
    <t>MARIA JULIA G P GRANCIERI SERVICOS MEDICOS ME</t>
  </si>
  <si>
    <t>12-</t>
  </si>
  <si>
    <t>CARNEIRO E ROCHA SERVICOS MEDICOS LTDA</t>
  </si>
  <si>
    <t>PROSUN INFORMATICA LTDA</t>
  </si>
  <si>
    <t>40002-</t>
  </si>
  <si>
    <t>13989-</t>
  </si>
  <si>
    <t>MAQUINAS E EQUIPAMENTOS</t>
  </si>
  <si>
    <t>415980-</t>
  </si>
  <si>
    <t>DAMARIS CARNEIRO ALIONSO ME</t>
  </si>
  <si>
    <t>BUENO &amp; CASTRO SERVICOS MEDICOS SS LTDA</t>
  </si>
  <si>
    <t>84-</t>
  </si>
  <si>
    <t>PROGRAMA MENOR APRENDIZ PJ</t>
  </si>
  <si>
    <t>CENTRO DE INTEGRACAO EMPRESA ESCOLA CIEE</t>
  </si>
  <si>
    <t>19302-</t>
  </si>
  <si>
    <t>2299247-</t>
  </si>
  <si>
    <t>2919-</t>
  </si>
  <si>
    <t>DUPATRI HOSPITALAR COMERCIO IMPORTACAO E EXPORTACAO LTDA</t>
  </si>
  <si>
    <t>119153-</t>
  </si>
  <si>
    <t>MENSALIDADE SINDICATO - SINSAUDE</t>
  </si>
  <si>
    <t>1838069-</t>
  </si>
  <si>
    <t>416018-</t>
  </si>
  <si>
    <t>MATERIAIS DE LIMPEZA</t>
  </si>
  <si>
    <t>SISTEMAS DE SERVICO RB QUALITY COMERCIO DE EMBALAGENS LTDA</t>
  </si>
  <si>
    <t>1332537-</t>
  </si>
  <si>
    <t>TURISMAR TRANSPORTES E TURISMO LTDA</t>
  </si>
  <si>
    <t>01/2021-</t>
  </si>
  <si>
    <t>RESCISAO CONTRATUAL - TRCT (FOLHA)</t>
  </si>
  <si>
    <t>FABIANA MENDES SALES (8.154,77)</t>
  </si>
  <si>
    <t>369331822-</t>
  </si>
  <si>
    <t>DOUGLAS EDUARDO DE LIMA DA SILVA (2.589,34)</t>
  </si>
  <si>
    <t>3693182212-</t>
  </si>
  <si>
    <t>UNIDADE NEUROLOGICA E NEUROCIRURGICA DE MARILIA SS LTDA</t>
  </si>
  <si>
    <t>5093-</t>
  </si>
  <si>
    <t>GABRIELA PEDRASSOLLI PEREIRA EIRELI</t>
  </si>
  <si>
    <t>68-</t>
  </si>
  <si>
    <t>264250-</t>
  </si>
  <si>
    <t>SERVIMED COMERCIAL LTDA</t>
  </si>
  <si>
    <t>898792-</t>
  </si>
  <si>
    <t>DENTAL CREMER PRODUTOS ODONTOLOGICOS SA</t>
  </si>
  <si>
    <t>601769-</t>
  </si>
  <si>
    <t>RAFAEL MARANGAO BRAVOS SERVICOS MEDICOS LTDA</t>
  </si>
  <si>
    <t>1-</t>
  </si>
  <si>
    <t>B C PEREIRA SERVICOS MEDICOS LTDA ME</t>
  </si>
  <si>
    <t>7-</t>
  </si>
  <si>
    <t>SODROGAS DISTRIBUIDORA DE MEDICAMENTOS E MATERIAIS MEDICO HO</t>
  </si>
  <si>
    <t>148719-</t>
  </si>
  <si>
    <t>ACACIA COMERCIO DE MEDICAMENTOS EIRELI</t>
  </si>
  <si>
    <t>137779-</t>
  </si>
  <si>
    <t>ALFALAGOS LTDA</t>
  </si>
  <si>
    <t>8477-</t>
  </si>
  <si>
    <t>ASTRA FARMA COMERCIO DE MATERIAIS MEDICOS HOSPITALARES LTDA</t>
  </si>
  <si>
    <t>98251-</t>
  </si>
  <si>
    <t>264763-</t>
  </si>
  <si>
    <t>FABIANA MENDES SALES</t>
  </si>
  <si>
    <t>358040509-</t>
  </si>
  <si>
    <t>LORENA &amp; IAGO SERVICOS MEDICOS LTDA</t>
  </si>
  <si>
    <t>42-</t>
  </si>
  <si>
    <t>210333-</t>
  </si>
  <si>
    <t>2802178-</t>
  </si>
  <si>
    <t>416124-</t>
  </si>
  <si>
    <t>48234-</t>
  </si>
  <si>
    <t>SUPERMED COMERCIO E IMPORTACAO DE PRODUTOS MEDICOS E HOSPITA</t>
  </si>
  <si>
    <t>143734-</t>
  </si>
  <si>
    <t>SULMEDIC COMERCIO DE MEDICAMENTOS EIRELI</t>
  </si>
  <si>
    <t>000090912-</t>
  </si>
  <si>
    <t>2938-</t>
  </si>
  <si>
    <t>JP INDUSTRIA FARMACEUTICA SA</t>
  </si>
  <si>
    <t>157394-</t>
  </si>
  <si>
    <t>120227-</t>
  </si>
  <si>
    <t>DUPATRI HOSPITALAR COMERCIO, IMPORTACAO E EXPORTACAO LTDA</t>
  </si>
  <si>
    <t>1141023-</t>
  </si>
  <si>
    <t>2725-</t>
  </si>
  <si>
    <t>BELLAMED PRODUTOS HOSPITALARES EIRELI</t>
  </si>
  <si>
    <t>3360-</t>
  </si>
  <si>
    <t>CBS MEDICO CIENTIFICA SA</t>
  </si>
  <si>
    <t>001047273-</t>
  </si>
  <si>
    <t>ROUPARIA HOSPITALAR</t>
  </si>
  <si>
    <t>OLICIO PEREIRA DIAS EPP</t>
  </si>
  <si>
    <t>6374-</t>
  </si>
  <si>
    <t>TECIDOS E ENXOVAIS</t>
  </si>
  <si>
    <t>PRIME FABRICACAO E COMERCIO DE ARTEFATOS TEXTEIS EIRELI ME</t>
  </si>
  <si>
    <t>3291-</t>
  </si>
  <si>
    <t>254893-</t>
  </si>
  <si>
    <t>DRL COMERCIO IMPORTACAO E EXPORTACAO EIRELI EPP</t>
  </si>
  <si>
    <t>52543-</t>
  </si>
  <si>
    <t>MEDICINALLI PRODUTOS MEDICO HOSPITALARES LTDA ME</t>
  </si>
  <si>
    <t>549-</t>
  </si>
  <si>
    <t>48801-</t>
  </si>
  <si>
    <t>8509-</t>
  </si>
  <si>
    <t>SUPRIMENTOS DE INFORMATICA</t>
  </si>
  <si>
    <t>SONODA GESTAO DO PONTO E ACESSO LTDA</t>
  </si>
  <si>
    <t>3886-</t>
  </si>
  <si>
    <t>PAG AGUA</t>
  </si>
  <si>
    <t>AGUA E ESGOTO</t>
  </si>
  <si>
    <t>DEPARTAMENTO DE AGUA E ESGOTO DE MARILIA DAEM</t>
  </si>
  <si>
    <t>13874423-</t>
  </si>
  <si>
    <t>RIAADE SUPRIMENTOS MEDICOS LTDA EPP</t>
  </si>
  <si>
    <t>142433-</t>
  </si>
  <si>
    <t>87314-</t>
  </si>
  <si>
    <t>145233-</t>
  </si>
  <si>
    <t>GENESIO A MENDES &amp; CIA LTDA</t>
  </si>
  <si>
    <t>514983-</t>
  </si>
  <si>
    <t>484854-</t>
  </si>
  <si>
    <t>121725-</t>
  </si>
  <si>
    <t>POLAR FIX INDUSTRIA E COMERCIO DE PRODUTOS HOSP</t>
  </si>
  <si>
    <t>353072-</t>
  </si>
  <si>
    <t>PRO-AR COMERCIO DE PRODUTOS HOSPITALARES LTDA - ME</t>
  </si>
  <si>
    <t>15191-</t>
  </si>
  <si>
    <t>936298-</t>
  </si>
  <si>
    <t>255069-</t>
  </si>
  <si>
    <t>2950-</t>
  </si>
  <si>
    <t>BIOLINE FIOS CIRURGICOS LTDA</t>
  </si>
  <si>
    <t>100356-</t>
  </si>
  <si>
    <t>1142225-</t>
  </si>
  <si>
    <t>47888-</t>
  </si>
  <si>
    <t>SOQUIMICA LABORATORIOS LTDA</t>
  </si>
  <si>
    <t>112693-</t>
  </si>
  <si>
    <t>TRIUNFAL MARILIA COMERCIAL LTDA EPP</t>
  </si>
  <si>
    <t>77751-</t>
  </si>
  <si>
    <t>1142241-</t>
  </si>
  <si>
    <t>2963-</t>
  </si>
  <si>
    <t>LIBEMA PRODUTOS HOSPITALARES LTDA EPP</t>
  </si>
  <si>
    <t>26859-</t>
  </si>
  <si>
    <t>COMERCIAL CIRURGICA RIOCLARENSE LTDA</t>
  </si>
  <si>
    <t>1374283-</t>
  </si>
  <si>
    <t>CRED TED</t>
  </si>
  <si>
    <t>RECEBIMENTO DE SUBV 1292/2016</t>
  </si>
  <si>
    <t>PREFEITURA MUNICIPAL DE MARILIA (REC. PROPRIOS)</t>
  </si>
  <si>
    <t>73369-140-</t>
  </si>
  <si>
    <t>518002-</t>
  </si>
  <si>
    <t>73369-139-</t>
  </si>
  <si>
    <t>VIACAO LUWASA LTDA</t>
  </si>
  <si>
    <t>1/2021-</t>
  </si>
  <si>
    <t>JEFFERSON AUGUSTO SALATIN SERVICOS MEDICOS LTDA</t>
  </si>
  <si>
    <t>2-</t>
  </si>
  <si>
    <t>93183012-</t>
  </si>
  <si>
    <t>ALINE CRISTINA OKUBARA CREPALDI ME</t>
  </si>
  <si>
    <t>16-</t>
  </si>
  <si>
    <t>2972-</t>
  </si>
  <si>
    <t>2811890-</t>
  </si>
  <si>
    <t>PAG FONE</t>
  </si>
  <si>
    <t>CLARO S.A</t>
  </si>
  <si>
    <t>64487312-</t>
  </si>
  <si>
    <t>CAPROMED FARMACEUTICA LTDA EPP</t>
  </si>
  <si>
    <t>7611-</t>
  </si>
  <si>
    <t>AUTIERI ALVES CORREIA EIRELI - ME</t>
  </si>
  <si>
    <t>95-</t>
  </si>
  <si>
    <t>ELETRICA AVENIDA DE MARILIA LTDA EPP</t>
  </si>
  <si>
    <t>45193-</t>
  </si>
  <si>
    <t>760902-</t>
  </si>
  <si>
    <t>NOVA HOSPITALAR COMERCIAL E IMPORTADORA EIRELI ME</t>
  </si>
  <si>
    <t>13637-</t>
  </si>
  <si>
    <t>1375944-</t>
  </si>
  <si>
    <t>FUTURA COM DE PROD MEDICOS E HOSPITALARES LTDA</t>
  </si>
  <si>
    <t>69391-</t>
  </si>
  <si>
    <t>416484-</t>
  </si>
  <si>
    <t>2811196-</t>
  </si>
  <si>
    <t>Totais</t>
  </si>
  <si>
    <t>* OS DOCUMENTOS INDICADOS NA PLANILHA ACIMA ESTÃO A DISPOSIÇÃO PARA CONSULTA NO DEPARTAMENTO DE CONTABILIDADE DA ASSOCIAÇÃO BENEFICENTE HOSPITAL UNIVERSITÁRIO</t>
  </si>
  <si>
    <t>Balancete Financeiro Dezembro 2020 - Conta Conta 901922-0 - CEF</t>
  </si>
  <si>
    <t>Resumo Debitos por Classificação</t>
  </si>
  <si>
    <t>Resumo Creditos por Classificação</t>
  </si>
  <si>
    <t>RESGATE DE APLICACAO FINANCEIRA</t>
  </si>
  <si>
    <t>APOIO ADMINISTRATIVO PJ</t>
  </si>
  <si>
    <t>ESTORNO DE PAGAMENTO</t>
  </si>
  <si>
    <t>ASSINATURAS JORNAIS E REVISTAS</t>
  </si>
  <si>
    <t>TRANSF. ENTRE CONTAS CAIXA (+)</t>
  </si>
  <si>
    <t>Total</t>
  </si>
  <si>
    <t>COMPUTADORES E NOTEBOOKS</t>
  </si>
  <si>
    <t>Resumo Aplicação CEF</t>
  </si>
  <si>
    <t>SALDO MÊS ANTERIOR</t>
  </si>
  <si>
    <t>APLICACAO CAIXA ECONOMICA FEDERAL (1922-3) - UPA</t>
  </si>
  <si>
    <t>RENDIMENTO</t>
  </si>
  <si>
    <t>EQUIPAMENTOS DE PROTECAO INDIVIDUAL</t>
  </si>
  <si>
    <t xml:space="preserve">Saldo </t>
  </si>
  <si>
    <t>Resumo Emprestimos CEF/BB/ABHU</t>
  </si>
  <si>
    <t>GAS (GLP)</t>
  </si>
  <si>
    <t>EMPRESTIMO RECEBIDO DA ABHU - UPA</t>
  </si>
  <si>
    <t>PAGAMENTO DE EMPRESTIMO RECEBIDO DA ABHU - UPA</t>
  </si>
  <si>
    <t>Saldo</t>
  </si>
  <si>
    <t>Resumo Credito Prefeitura - Recurso Proprio</t>
  </si>
  <si>
    <t>LOCACAO DE SOFTWARE PJ</t>
  </si>
  <si>
    <t>CREDITO CONTRATUAL COMPETENCIA MÊS ANTERIOR</t>
  </si>
  <si>
    <t>MATERIAIS DE ESCRITORIO</t>
  </si>
  <si>
    <t>Resumo Rateio Administrativo</t>
  </si>
  <si>
    <t>RATEIO ADMINISTRATIVO ABHU ACUMULADO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</si>
  <si>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DEZEMBRO 2020</t>
    </r>
  </si>
  <si>
    <t>RATEIO ADM ABHU</t>
  </si>
  <si>
    <t>PAGAMENTO COM ESTORNO FUTURO</t>
  </si>
  <si>
    <t>Resumo Provisões 13º / Férias / Rescisão</t>
  </si>
  <si>
    <t>PROVISÃO MÊS</t>
  </si>
  <si>
    <t>TRANSF. ENTRE CONTAS CAIXA (-)</t>
  </si>
  <si>
    <t>Demonstrativo de Despesas Dezembro 2020 - Conta 900168-2 - CEF</t>
  </si>
  <si>
    <t>CRED TEV</t>
  </si>
  <si>
    <t>RECEBIMENTO MENSAL DE REPASSE - UPA</t>
  </si>
  <si>
    <t>REMUNERACAO/SALARIOS CLT (FUNCIONARIOS)</t>
  </si>
  <si>
    <t>EMPRESTIMOS (CONSIGNADO)</t>
  </si>
  <si>
    <t>Balancete Financeiro Dezembro 2020 - Conta  900168-2 - CEF</t>
  </si>
  <si>
    <t>APLICACAO CAIXA ECONOMICA FEDERAL (168-5) - UPA</t>
  </si>
  <si>
    <t>Resumo Credito Prefeitura - Recurso Vinculado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</si>
</sst>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0" fillId="0" borderId="0" xfId="1" applyFont="1"/>
    <xf numFmtId="14" fontId="0" fillId="0" borderId="0" xfId="0" applyNumberForma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43" fontId="5" fillId="0" borderId="0" xfId="1" applyFont="1"/>
    <xf numFmtId="14" fontId="5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3" fontId="6" fillId="2" borderId="2" xfId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6" fillId="2" borderId="6" xfId="0" applyNumberFormat="1" applyFont="1" applyFill="1" applyBorder="1" applyAlignment="1">
      <alignment horizontal="center"/>
    </xf>
    <xf numFmtId="14" fontId="5" fillId="0" borderId="7" xfId="0" applyNumberFormat="1" applyFont="1" applyBorder="1"/>
    <xf numFmtId="0" fontId="5" fillId="0" borderId="8" xfId="0" applyFont="1" applyBorder="1"/>
    <xf numFmtId="43" fontId="5" fillId="0" borderId="8" xfId="1" applyFont="1" applyBorder="1"/>
    <xf numFmtId="43" fontId="5" fillId="0" borderId="9" xfId="1" applyFont="1" applyBorder="1"/>
    <xf numFmtId="0" fontId="5" fillId="0" borderId="10" xfId="0" applyFont="1" applyBorder="1"/>
    <xf numFmtId="0" fontId="5" fillId="0" borderId="11" xfId="0" applyFont="1" applyBorder="1"/>
    <xf numFmtId="14" fontId="5" fillId="0" borderId="12" xfId="0" applyNumberFormat="1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/>
    <xf numFmtId="43" fontId="6" fillId="0" borderId="15" xfId="1" applyFont="1" applyBorder="1"/>
    <xf numFmtId="43" fontId="6" fillId="0" borderId="16" xfId="0" applyNumberFormat="1" applyFont="1" applyBorder="1"/>
    <xf numFmtId="0" fontId="5" fillId="0" borderId="17" xfId="0" applyFont="1" applyBorder="1"/>
    <xf numFmtId="0" fontId="5" fillId="0" borderId="14" xfId="0" applyFont="1" applyBorder="1"/>
    <xf numFmtId="0" fontId="5" fillId="0" borderId="15" xfId="0" applyFont="1" applyBorder="1"/>
    <xf numFmtId="14" fontId="5" fillId="0" borderId="18" xfId="0" applyNumberFormat="1" applyFont="1" applyBorder="1"/>
    <xf numFmtId="0" fontId="7" fillId="0" borderId="0" xfId="0" applyFont="1"/>
    <xf numFmtId="0" fontId="6" fillId="3" borderId="9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5" fillId="0" borderId="20" xfId="0" applyFont="1" applyBorder="1"/>
    <xf numFmtId="0" fontId="5" fillId="0" borderId="0" xfId="0" applyFont="1" applyAlignment="1">
      <alignment horizontal="left"/>
    </xf>
    <xf numFmtId="43" fontId="0" fillId="0" borderId="0" xfId="1" applyFont="1" applyBorder="1"/>
    <xf numFmtId="43" fontId="5" fillId="0" borderId="21" xfId="1" applyFont="1" applyBorder="1"/>
    <xf numFmtId="0" fontId="5" fillId="0" borderId="20" xfId="0" applyFont="1" applyBorder="1" applyAlignment="1">
      <alignment horizontal="left"/>
    </xf>
    <xf numFmtId="43" fontId="5" fillId="0" borderId="22" xfId="1" applyFont="1" applyBorder="1" applyAlignment="1">
      <alignment horizontal="center"/>
    </xf>
    <xf numFmtId="43" fontId="5" fillId="0" borderId="21" xfId="1" applyFont="1" applyBorder="1" applyAlignment="1">
      <alignment horizontal="center"/>
    </xf>
    <xf numFmtId="0" fontId="6" fillId="0" borderId="9" xfId="0" applyFont="1" applyBorder="1"/>
    <xf numFmtId="0" fontId="6" fillId="0" borderId="19" xfId="0" applyFont="1" applyBorder="1"/>
    <xf numFmtId="43" fontId="6" fillId="0" borderId="11" xfId="1" applyFont="1" applyBorder="1" applyAlignment="1">
      <alignment horizontal="center"/>
    </xf>
    <xf numFmtId="43" fontId="5" fillId="0" borderId="0" xfId="0" applyNumberFormat="1" applyFont="1"/>
    <xf numFmtId="0" fontId="6" fillId="0" borderId="20" xfId="0" applyFont="1" applyBorder="1"/>
    <xf numFmtId="0" fontId="6" fillId="0" borderId="0" xfId="0" applyFont="1"/>
    <xf numFmtId="43" fontId="6" fillId="0" borderId="21" xfId="1" applyFont="1" applyBorder="1" applyAlignment="1">
      <alignment horizontal="center"/>
    </xf>
    <xf numFmtId="0" fontId="6" fillId="3" borderId="9" xfId="0" applyFont="1" applyFill="1" applyBorder="1"/>
    <xf numFmtId="0" fontId="5" fillId="3" borderId="19" xfId="0" applyFont="1" applyFill="1" applyBorder="1"/>
    <xf numFmtId="0" fontId="5" fillId="3" borderId="11" xfId="0" applyFont="1" applyFill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3" xfId="0" applyFont="1" applyBorder="1"/>
    <xf numFmtId="0" fontId="5" fillId="0" borderId="24" xfId="0" applyFont="1" applyBorder="1"/>
    <xf numFmtId="0" fontId="6" fillId="0" borderId="23" xfId="0" applyFont="1" applyBorder="1"/>
    <xf numFmtId="43" fontId="6" fillId="0" borderId="11" xfId="0" applyNumberFormat="1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6" fillId="3" borderId="25" xfId="0" applyFont="1" applyFill="1" applyBorder="1"/>
    <xf numFmtId="0" fontId="6" fillId="3" borderId="26" xfId="0" applyFont="1" applyFill="1" applyBorder="1"/>
    <xf numFmtId="0" fontId="6" fillId="3" borderId="11" xfId="0" applyFont="1" applyFill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43" fontId="5" fillId="0" borderId="27" xfId="1" applyFont="1" applyBorder="1" applyAlignment="1">
      <alignment horizontal="center"/>
    </xf>
    <xf numFmtId="43" fontId="5" fillId="0" borderId="22" xfId="2" applyFont="1" applyBorder="1" applyAlignment="1">
      <alignment horizontal="center"/>
    </xf>
    <xf numFmtId="43" fontId="5" fillId="0" borderId="21" xfId="2" applyFont="1" applyBorder="1" applyAlignment="1">
      <alignment horizontal="center"/>
    </xf>
    <xf numFmtId="0" fontId="5" fillId="0" borderId="21" xfId="0" applyFont="1" applyBorder="1"/>
    <xf numFmtId="0" fontId="6" fillId="3" borderId="22" xfId="0" applyFont="1" applyFill="1" applyBorder="1"/>
    <xf numFmtId="0" fontId="5" fillId="0" borderId="25" xfId="0" applyFont="1" applyBorder="1"/>
    <xf numFmtId="0" fontId="5" fillId="0" borderId="26" xfId="0" applyFont="1" applyBorder="1"/>
    <xf numFmtId="43" fontId="5" fillId="0" borderId="21" xfId="1" applyFont="1" applyFill="1" applyBorder="1" applyAlignment="1">
      <alignment horizontal="center"/>
    </xf>
    <xf numFmtId="0" fontId="6" fillId="0" borderId="24" xfId="0" applyFont="1" applyBorder="1"/>
    <xf numFmtId="0" fontId="6" fillId="3" borderId="19" xfId="0" applyFont="1" applyFill="1" applyBorder="1"/>
    <xf numFmtId="0" fontId="6" fillId="3" borderId="11" xfId="0" applyFont="1" applyFill="1" applyBorder="1"/>
    <xf numFmtId="43" fontId="6" fillId="0" borderId="0" xfId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3" fontId="0" fillId="0" borderId="19" xfId="1" applyFont="1" applyBorder="1"/>
    <xf numFmtId="43" fontId="6" fillId="0" borderId="11" xfId="0" applyNumberFormat="1" applyFont="1" applyBorder="1"/>
    <xf numFmtId="17" fontId="5" fillId="0" borderId="8" xfId="0" applyNumberFormat="1" applyFont="1" applyBorder="1"/>
  </cellXfs>
  <cellStyles count="3">
    <cellStyle name="Normal" xfId="0" builtinId="0"/>
    <cellStyle name="Vírgula" xfId="1" builtinId="3"/>
    <cellStyle name="Vírgula 2" xfId="2" xr:uid="{615DE6C9-4B50-4A73-8D99-EC827E84A4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337D4EB8-5405-40B6-99C6-AE6944823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3C6B80E2-AAF7-44A4-B9F3-8D7A1B64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3827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278</xdr:row>
      <xdr:rowOff>57150</xdr:rowOff>
    </xdr:from>
    <xdr:to>
      <xdr:col>1</xdr:col>
      <xdr:colOff>609600</xdr:colOff>
      <xdr:row>280</xdr:row>
      <xdr:rowOff>38100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BDA9037B-3344-4C7C-BE3D-17F2D2E4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337810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280</xdr:row>
      <xdr:rowOff>66675</xdr:rowOff>
    </xdr:from>
    <xdr:to>
      <xdr:col>9</xdr:col>
      <xdr:colOff>638174</xdr:colOff>
      <xdr:row>280</xdr:row>
      <xdr:rowOff>152400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5CB23549-05B4-431A-A1A1-1D0F2AD1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4168675"/>
          <a:ext cx="143827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C9A87A5-82E7-4CD9-9775-FF503BBB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480BF22B-7404-4951-B8E0-FACEC249B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22</xdr:row>
      <xdr:rowOff>57150</xdr:rowOff>
    </xdr:from>
    <xdr:to>
      <xdr:col>1</xdr:col>
      <xdr:colOff>609600</xdr:colOff>
      <xdr:row>24</xdr:row>
      <xdr:rowOff>38100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E28A7ACE-BDE1-41DB-9CC6-AF8C346BE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61010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24</xdr:row>
      <xdr:rowOff>66675</xdr:rowOff>
    </xdr:from>
    <xdr:to>
      <xdr:col>9</xdr:col>
      <xdr:colOff>638174</xdr:colOff>
      <xdr:row>24</xdr:row>
      <xdr:rowOff>152400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93A0BEAE-B123-4B48-9F4F-E9625FC8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40067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26635/Dropbox/UPA%20-%20Presta&#231;&#227;o%20de%20Contas/Presta&#231;&#227;o%20de%20Contas%20-%20Financeira/Balancete%20Financ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o 2016"/>
      <sheetName val="Junho 2016"/>
      <sheetName val="Julho 2016"/>
      <sheetName val="CEF Julho 2016"/>
      <sheetName val="Agosto 2016"/>
      <sheetName val="CEF Agosto 2016"/>
      <sheetName val="Setembro 2016"/>
      <sheetName val="CEF Setembro 2016"/>
      <sheetName val="Outubro 2016"/>
      <sheetName val="CEF Outubro 2016"/>
      <sheetName val="Novembro 2016"/>
      <sheetName val="CEF Novembro 2016"/>
      <sheetName val="Dezembro 2016"/>
      <sheetName val="CEF Dezembro 2016"/>
      <sheetName val="Janeiro 2017"/>
      <sheetName val="CEF Janeiro 2017"/>
      <sheetName val="Fevereiro 2017"/>
      <sheetName val="CEF Fevereiro 2017"/>
      <sheetName val="Marco 2017"/>
      <sheetName val="CEF Marco 2017"/>
      <sheetName val="Abril 2017"/>
      <sheetName val="CEF Abril 2017"/>
      <sheetName val="Maio 2017"/>
      <sheetName val="CEF Maio 2017"/>
      <sheetName val="Junho 2017"/>
      <sheetName val="CEF Junho 2017"/>
      <sheetName val="Julho 2017"/>
      <sheetName val="CEF Julho 2017"/>
      <sheetName val="Agosto 2017"/>
      <sheetName val="CEF Agosto 2017"/>
      <sheetName val="Setembro 2017"/>
      <sheetName val="CEF Setembro 2017"/>
      <sheetName val="Outubro 2017"/>
      <sheetName val="CEF Outubro 2017"/>
      <sheetName val="Novembro 2017"/>
      <sheetName val="CEF Novembro 2017"/>
      <sheetName val="Dezembro 2017"/>
      <sheetName val="CEF Dezembro 2017"/>
      <sheetName val="Janeiro 2018"/>
      <sheetName val="CEF Janeiro 2018"/>
      <sheetName val="Fevereiro 2018"/>
      <sheetName val="CEF Fevereiro 2018"/>
      <sheetName val="Março 2018"/>
      <sheetName val="CEF Março 2018"/>
      <sheetName val="Abril 2018"/>
      <sheetName val="CEF Abril 2018"/>
      <sheetName val="Uniprime - Maio 2018"/>
      <sheetName val="CEF Maio 2018 - 1922-3"/>
      <sheetName val="CEF Maio 2018 - 168-5"/>
      <sheetName val="Uniprime - Junho 2018"/>
      <sheetName val="CEF Junho 2018 - 1922-3"/>
      <sheetName val="CEF Junho 2018 - 168-5"/>
      <sheetName val="Uniprime - Julho 2018"/>
      <sheetName val="CEF Julho 2018 - 1922-3"/>
      <sheetName val="CEF Julho 2018 - 168-5"/>
      <sheetName val="Uniprime - Agosto 2018"/>
      <sheetName val="CEF Agosto 2018 - 1922-3"/>
      <sheetName val="CEF Agosto 2018 - 168-5"/>
      <sheetName val="Uniprime - Setembro 2018"/>
      <sheetName val="CEF Setembro 2018 - 1922-3"/>
      <sheetName val="CEF Setembro 2018 - 168-5"/>
      <sheetName val="Uniprime - Outubro 2018"/>
      <sheetName val="CEF Outubro 2018 - 1922-3"/>
      <sheetName val="CEF Outubro 2018 - 168-5"/>
      <sheetName val="Uniprime - Novembro 2018"/>
      <sheetName val="CEF Novembro 2018 - 1922-3"/>
      <sheetName val="CEF Novembro 2018 - 168-5"/>
      <sheetName val="Uniprime - Dezembro 2018"/>
      <sheetName val="CEF Dezembro 2018 - 1922-3"/>
      <sheetName val="CEF Dezembro 2018 - 168-5"/>
      <sheetName val="Bradesco - Dezembro 2018"/>
      <sheetName val="Uniprime - Janeiro 2019"/>
      <sheetName val="CEF Janeiro 2019 - 1922-3"/>
      <sheetName val="CEF Janeiro 2019 - 168-5"/>
      <sheetName val="Bradesco - Janeiro 2019"/>
      <sheetName val="Uniprime - Fevereiro 2019"/>
      <sheetName val="CEF Fevereiro 2019 - 1922-3"/>
      <sheetName val="CEF Fevereiro 2019 - 168-5"/>
      <sheetName val="Bradesco - Fevereiro 2019"/>
      <sheetName val="Uniprime - Março 2019"/>
      <sheetName val="CEF Março 2019 - 1922-3"/>
      <sheetName val="CEF Março 2019 - 168-5"/>
      <sheetName val="Bradesco - Março 2019"/>
      <sheetName val="Uniprime - Abril 2019"/>
      <sheetName val="CEF Abril 2019 - 1922-3"/>
      <sheetName val="CEF Abril 2019 - 168-5"/>
      <sheetName val="Bradesco - Abril 2019"/>
      <sheetName val="CEF Maio 2019 - 1922-3"/>
      <sheetName val="CEF Maio 2019 - 168-5"/>
      <sheetName val="Bradesco - Maio 2019"/>
      <sheetName val="CEF Junho 2019 - 1922-3"/>
      <sheetName val="CEF Junho 2019 - 168-5"/>
      <sheetName val="Bradesco - Junho 2019"/>
      <sheetName val="CEF Julho 2019 - 1922-3"/>
      <sheetName val="CEF Julho 2019 - 168-5"/>
      <sheetName val="CEF Agosto 2019 - 1922-3"/>
      <sheetName val="CEF Agosto 2019 - 168-5"/>
      <sheetName val="CEF Setembro 2019 - 1922-3"/>
      <sheetName val="CEF Setembro 2019 - 168-5"/>
      <sheetName val="CEF Outubro 2019 - 1922-3"/>
      <sheetName val="CEF Outubro 2019 - 168-5"/>
      <sheetName val="CEF Novembro 2019 - 1922-3"/>
      <sheetName val="CEF Novembro 2019 - 168-5"/>
      <sheetName val="CEF Dezembro 2019 - 1922-3"/>
      <sheetName val="CEF Dezembro 2019 - 168-5"/>
      <sheetName val="CEF Janeiro 2020 - 1922-3"/>
      <sheetName val="CEF Janeiro 2020 - 168-5"/>
      <sheetName val="CEF Fevereiro 2020 - 1922-3"/>
      <sheetName val="CEF Fevereiro 2020 - 168-5"/>
      <sheetName val="CEF Março 2020 - 1922-3"/>
      <sheetName val="CEF Março 2020 - 168-5"/>
      <sheetName val="CEF Abril 2020 - 1922-3"/>
      <sheetName val="CEF Abril 2020 - 168-5"/>
      <sheetName val="CEF Maio 2020 - 1922-3"/>
      <sheetName val="CEF Maio 2020 - 168-5"/>
      <sheetName val="CEF Junho 2020 - 1922-3"/>
      <sheetName val="CEF Junho 2020 - 168-5"/>
      <sheetName val="CEF Julho 2020 - 1922-3"/>
      <sheetName val="CEF Julho 2020 - 168-5"/>
      <sheetName val="CEF Agosto 2020 - 1922-3"/>
      <sheetName val="CEF Agosto 2020 - 168-5"/>
      <sheetName val="CEF Setembro 2020 - 1922-3"/>
      <sheetName val="CEF Setembro 2020 - 168-5"/>
      <sheetName val="CEF Setembro 2020 - 901922-0"/>
      <sheetName val="CEF Setembro 2020 - 900168-2"/>
      <sheetName val="CEF Outubro 2020 - 1922-3"/>
      <sheetName val="CEF Outubro 2020 - 168-5"/>
      <sheetName val="CEF Outubro 2020 - 901922-0"/>
      <sheetName val="CEF Outubro 2020 - 900168-2"/>
      <sheetName val="CEF Novembro 2020 - 901922-0"/>
      <sheetName val="CEF Novembro 2020 - 900168-2"/>
      <sheetName val="CEF Dezembro 2020 - 901922"/>
      <sheetName val="CEF Dezembro 2020 - 900168"/>
      <sheetName val="Controle Emprestimo"/>
      <sheetName val="Controle Rateio"/>
      <sheetName val="Controle Provisao"/>
      <sheetName val="Financeiro"/>
      <sheetName val="Financeiro versao pref"/>
      <sheetName val="Cu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>
        <row r="289">
          <cell r="I289">
            <v>0</v>
          </cell>
        </row>
      </sheetData>
      <sheetData sheetId="128" refreshError="1"/>
      <sheetData sheetId="129">
        <row r="244">
          <cell r="F244">
            <v>1411782.2000000004</v>
          </cell>
        </row>
        <row r="281">
          <cell r="I281">
            <v>3030000</v>
          </cell>
        </row>
        <row r="288">
          <cell r="I288">
            <v>240316.91</v>
          </cell>
        </row>
      </sheetData>
      <sheetData sheetId="130">
        <row r="20">
          <cell r="F20">
            <v>46929.979999999981</v>
          </cell>
        </row>
        <row r="50">
          <cell r="I50">
            <v>0</v>
          </cell>
        </row>
      </sheetData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B054F-0A85-40CC-A629-A0940C3309D6}">
  <dimension ref="A1:J332"/>
  <sheetViews>
    <sheetView workbookViewId="0">
      <selection activeCell="C11" sqref="C11"/>
    </sheetView>
  </sheetViews>
  <sheetFormatPr defaultRowHeight="15" x14ac:dyDescent="0.25"/>
  <cols>
    <col min="1" max="1" width="11.5703125" customWidth="1"/>
    <col min="2" max="2" width="11.42578125" bestFit="1" customWidth="1"/>
    <col min="3" max="3" width="41.140625" bestFit="1" customWidth="1"/>
    <col min="4" max="4" width="12.42578125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2.42578125" bestFit="1" customWidth="1"/>
    <col min="10" max="10" width="11.5703125" bestFit="1" customWidth="1"/>
  </cols>
  <sheetData>
    <row r="1" spans="1:10" x14ac:dyDescent="0.25">
      <c r="D1" s="1"/>
      <c r="J1" s="2"/>
    </row>
    <row r="2" spans="1:10" ht="25.5" x14ac:dyDescent="0.25">
      <c r="C2" s="3" t="s">
        <v>0</v>
      </c>
      <c r="D2" s="3"/>
      <c r="E2" s="3"/>
      <c r="F2" s="3"/>
      <c r="G2" s="3"/>
      <c r="H2" s="3"/>
      <c r="I2" s="3"/>
      <c r="J2" s="3"/>
    </row>
    <row r="3" spans="1:10" x14ac:dyDescent="0.25">
      <c r="D3" s="1"/>
      <c r="J3" s="2"/>
    </row>
    <row r="4" spans="1:10" ht="18.75" x14ac:dyDescent="0.3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D5" s="1"/>
      <c r="J5" s="2"/>
    </row>
    <row r="6" spans="1:10" x14ac:dyDescent="0.25">
      <c r="A6" s="5" t="s">
        <v>2</v>
      </c>
      <c r="B6" s="5"/>
      <c r="C6" s="5"/>
      <c r="D6" s="5"/>
      <c r="E6" s="5"/>
      <c r="F6" s="5"/>
      <c r="G6" s="5" t="s">
        <v>3</v>
      </c>
      <c r="H6" s="5"/>
      <c r="I6" s="5"/>
      <c r="J6" s="5"/>
    </row>
    <row r="7" spans="1:10" ht="15.75" thickBot="1" x14ac:dyDescent="0.3">
      <c r="A7" s="6"/>
      <c r="B7" s="6"/>
      <c r="C7" s="6"/>
      <c r="D7" s="7"/>
      <c r="E7" s="6"/>
      <c r="F7" s="6"/>
      <c r="G7" s="6"/>
      <c r="H7" s="6"/>
      <c r="I7" s="6"/>
      <c r="J7" s="8"/>
    </row>
    <row r="8" spans="1:10" x14ac:dyDescent="0.25">
      <c r="A8" s="9" t="s">
        <v>4</v>
      </c>
      <c r="B8" s="10" t="s">
        <v>5</v>
      </c>
      <c r="C8" s="10" t="s">
        <v>6</v>
      </c>
      <c r="D8" s="11" t="s">
        <v>7</v>
      </c>
      <c r="E8" s="10" t="s">
        <v>8</v>
      </c>
      <c r="F8" s="12" t="s">
        <v>9</v>
      </c>
      <c r="G8" s="13" t="s">
        <v>10</v>
      </c>
      <c r="H8" s="14" t="s">
        <v>11</v>
      </c>
      <c r="I8" s="10" t="s">
        <v>12</v>
      </c>
      <c r="J8" s="15" t="s">
        <v>13</v>
      </c>
    </row>
    <row r="9" spans="1:10" x14ac:dyDescent="0.25">
      <c r="A9" s="16"/>
      <c r="B9" s="17"/>
      <c r="C9" s="17" t="s">
        <v>14</v>
      </c>
      <c r="D9" s="18"/>
      <c r="E9" s="18"/>
      <c r="F9" s="19">
        <f>'[1]CEF Novembro 2020 - 901922-0'!F244</f>
        <v>1411782.2000000004</v>
      </c>
      <c r="G9" s="20"/>
      <c r="H9" s="21"/>
      <c r="I9" s="17"/>
      <c r="J9" s="22"/>
    </row>
    <row r="10" spans="1:10" x14ac:dyDescent="0.25">
      <c r="A10" s="16">
        <v>44166</v>
      </c>
      <c r="B10" s="17">
        <v>300004</v>
      </c>
      <c r="C10" s="17" t="s">
        <v>15</v>
      </c>
      <c r="D10" s="18">
        <v>1800</v>
      </c>
      <c r="E10" s="18"/>
      <c r="F10" s="19">
        <f t="shared" ref="F10:F73" si="0">F9-D10+E10</f>
        <v>1409982.2000000004</v>
      </c>
      <c r="G10" s="20" t="s">
        <v>16</v>
      </c>
      <c r="H10" s="21" t="s">
        <v>17</v>
      </c>
      <c r="I10" s="17" t="s">
        <v>18</v>
      </c>
      <c r="J10" s="22">
        <v>44153</v>
      </c>
    </row>
    <row r="11" spans="1:10" x14ac:dyDescent="0.25">
      <c r="A11" s="16">
        <v>44166</v>
      </c>
      <c r="B11" s="17">
        <v>923141</v>
      </c>
      <c r="C11" s="17" t="s">
        <v>19</v>
      </c>
      <c r="D11" s="18">
        <v>890</v>
      </c>
      <c r="E11" s="18"/>
      <c r="F11" s="19">
        <f t="shared" si="0"/>
        <v>1409092.2000000004</v>
      </c>
      <c r="G11" s="20" t="s">
        <v>20</v>
      </c>
      <c r="H11" s="21" t="s">
        <v>21</v>
      </c>
      <c r="I11" s="17" t="s">
        <v>22</v>
      </c>
      <c r="J11" s="22">
        <v>44138</v>
      </c>
    </row>
    <row r="12" spans="1:10" x14ac:dyDescent="0.25">
      <c r="A12" s="16">
        <v>44166</v>
      </c>
      <c r="B12" s="17">
        <v>921780</v>
      </c>
      <c r="C12" s="17" t="s">
        <v>19</v>
      </c>
      <c r="D12" s="18">
        <v>46220.74</v>
      </c>
      <c r="E12" s="18"/>
      <c r="F12" s="19">
        <f t="shared" si="0"/>
        <v>1362871.4600000004</v>
      </c>
      <c r="G12" s="20" t="s">
        <v>23</v>
      </c>
      <c r="H12" s="21" t="s">
        <v>24</v>
      </c>
      <c r="I12" s="17" t="s">
        <v>25</v>
      </c>
      <c r="J12" s="22">
        <v>44161</v>
      </c>
    </row>
    <row r="13" spans="1:10" x14ac:dyDescent="0.25">
      <c r="A13" s="16">
        <v>44166</v>
      </c>
      <c r="B13" s="17">
        <v>917933</v>
      </c>
      <c r="C13" s="17" t="s">
        <v>19</v>
      </c>
      <c r="D13" s="18">
        <v>156.16</v>
      </c>
      <c r="E13" s="18"/>
      <c r="F13" s="19">
        <f t="shared" si="0"/>
        <v>1362715.3000000005</v>
      </c>
      <c r="G13" s="20" t="s">
        <v>26</v>
      </c>
      <c r="H13" s="21" t="s">
        <v>27</v>
      </c>
      <c r="I13" s="17" t="s">
        <v>28</v>
      </c>
      <c r="J13" s="22">
        <v>44158</v>
      </c>
    </row>
    <row r="14" spans="1:10" x14ac:dyDescent="0.25">
      <c r="A14" s="16">
        <v>44166</v>
      </c>
      <c r="B14" s="17">
        <v>920648</v>
      </c>
      <c r="C14" s="17" t="s">
        <v>19</v>
      </c>
      <c r="D14" s="18">
        <v>1280</v>
      </c>
      <c r="E14" s="18"/>
      <c r="F14" s="19">
        <f t="shared" si="0"/>
        <v>1361435.3000000005</v>
      </c>
      <c r="G14" s="20" t="s">
        <v>29</v>
      </c>
      <c r="H14" s="21" t="s">
        <v>30</v>
      </c>
      <c r="I14" s="17" t="s">
        <v>31</v>
      </c>
      <c r="J14" s="22">
        <v>44138</v>
      </c>
    </row>
    <row r="15" spans="1:10" x14ac:dyDescent="0.25">
      <c r="A15" s="16">
        <v>44167</v>
      </c>
      <c r="B15" s="17">
        <v>828083</v>
      </c>
      <c r="C15" s="17" t="s">
        <v>19</v>
      </c>
      <c r="D15" s="18">
        <v>1440</v>
      </c>
      <c r="E15" s="18"/>
      <c r="F15" s="19">
        <f t="shared" si="0"/>
        <v>1359995.3000000005</v>
      </c>
      <c r="G15" s="20" t="s">
        <v>29</v>
      </c>
      <c r="H15" s="21" t="s">
        <v>30</v>
      </c>
      <c r="I15" s="17" t="s">
        <v>32</v>
      </c>
      <c r="J15" s="22">
        <v>44134</v>
      </c>
    </row>
    <row r="16" spans="1:10" x14ac:dyDescent="0.25">
      <c r="A16" s="16">
        <v>44168</v>
      </c>
      <c r="B16" s="17">
        <v>300011</v>
      </c>
      <c r="C16" s="17" t="s">
        <v>15</v>
      </c>
      <c r="D16" s="18">
        <v>280</v>
      </c>
      <c r="E16" s="18"/>
      <c r="F16" s="19">
        <f t="shared" si="0"/>
        <v>1359715.3000000005</v>
      </c>
      <c r="G16" s="20" t="s">
        <v>33</v>
      </c>
      <c r="H16" s="21" t="s">
        <v>34</v>
      </c>
      <c r="I16" s="17" t="s">
        <v>35</v>
      </c>
      <c r="J16" s="22">
        <v>44145</v>
      </c>
    </row>
    <row r="17" spans="1:10" x14ac:dyDescent="0.25">
      <c r="A17" s="16">
        <v>44168</v>
      </c>
      <c r="B17" s="17">
        <v>618556</v>
      </c>
      <c r="C17" s="17" t="s">
        <v>19</v>
      </c>
      <c r="D17" s="18">
        <v>335.24</v>
      </c>
      <c r="E17" s="18"/>
      <c r="F17" s="19">
        <f t="shared" si="0"/>
        <v>1359380.0600000005</v>
      </c>
      <c r="G17" s="20" t="s">
        <v>36</v>
      </c>
      <c r="H17" s="21" t="s">
        <v>37</v>
      </c>
      <c r="I17" s="17" t="s">
        <v>38</v>
      </c>
      <c r="J17" s="22">
        <v>44140</v>
      </c>
    </row>
    <row r="18" spans="1:10" x14ac:dyDescent="0.25">
      <c r="A18" s="16">
        <v>44169</v>
      </c>
      <c r="B18" s="17">
        <v>882016</v>
      </c>
      <c r="C18" s="17" t="s">
        <v>19</v>
      </c>
      <c r="D18" s="18">
        <v>640</v>
      </c>
      <c r="E18" s="18"/>
      <c r="F18" s="19">
        <f t="shared" si="0"/>
        <v>1358740.0600000005</v>
      </c>
      <c r="G18" s="20" t="s">
        <v>29</v>
      </c>
      <c r="H18" s="21" t="s">
        <v>30</v>
      </c>
      <c r="I18" s="17" t="s">
        <v>39</v>
      </c>
      <c r="J18" s="22">
        <v>44141</v>
      </c>
    </row>
    <row r="19" spans="1:10" x14ac:dyDescent="0.25">
      <c r="A19" s="16">
        <v>44169</v>
      </c>
      <c r="B19" s="17">
        <v>883598</v>
      </c>
      <c r="C19" s="17" t="s">
        <v>19</v>
      </c>
      <c r="D19" s="18">
        <v>1380</v>
      </c>
      <c r="E19" s="18"/>
      <c r="F19" s="19">
        <f t="shared" si="0"/>
        <v>1357360.0600000005</v>
      </c>
      <c r="G19" s="20" t="s">
        <v>20</v>
      </c>
      <c r="H19" s="21" t="s">
        <v>21</v>
      </c>
      <c r="I19" s="17" t="s">
        <v>40</v>
      </c>
      <c r="J19" s="22">
        <v>44141</v>
      </c>
    </row>
    <row r="20" spans="1:10" x14ac:dyDescent="0.25">
      <c r="A20" s="16">
        <v>44169</v>
      </c>
      <c r="B20" s="17">
        <v>41543</v>
      </c>
      <c r="C20" s="17" t="s">
        <v>41</v>
      </c>
      <c r="D20" s="18">
        <v>625.1</v>
      </c>
      <c r="E20" s="18"/>
      <c r="F20" s="19">
        <f t="shared" si="0"/>
        <v>1356734.9600000004</v>
      </c>
      <c r="G20" s="20" t="s">
        <v>42</v>
      </c>
      <c r="H20" s="21" t="s">
        <v>43</v>
      </c>
      <c r="I20" s="17" t="s">
        <v>44</v>
      </c>
      <c r="J20" s="22">
        <v>44168</v>
      </c>
    </row>
    <row r="21" spans="1:10" x14ac:dyDescent="0.25">
      <c r="A21" s="16">
        <v>44172</v>
      </c>
      <c r="B21" s="17">
        <v>447824</v>
      </c>
      <c r="C21" s="17" t="s">
        <v>19</v>
      </c>
      <c r="D21" s="18">
        <v>401.76</v>
      </c>
      <c r="E21" s="18"/>
      <c r="F21" s="19">
        <f t="shared" si="0"/>
        <v>1356333.2000000004</v>
      </c>
      <c r="G21" s="20" t="s">
        <v>36</v>
      </c>
      <c r="H21" s="21" t="s">
        <v>45</v>
      </c>
      <c r="I21" s="17" t="s">
        <v>46</v>
      </c>
      <c r="J21" s="22">
        <v>44145</v>
      </c>
    </row>
    <row r="22" spans="1:10" x14ac:dyDescent="0.25">
      <c r="A22" s="16">
        <v>44172</v>
      </c>
      <c r="B22" s="17">
        <v>590440</v>
      </c>
      <c r="C22" s="17" t="s">
        <v>47</v>
      </c>
      <c r="D22" s="18">
        <v>69721.149999999994</v>
      </c>
      <c r="E22" s="18"/>
      <c r="F22" s="19">
        <f t="shared" si="0"/>
        <v>1286612.0500000005</v>
      </c>
      <c r="G22" s="20" t="s">
        <v>48</v>
      </c>
      <c r="H22" s="21" t="s">
        <v>49</v>
      </c>
      <c r="I22" s="17" t="s">
        <v>50</v>
      </c>
      <c r="J22" s="22">
        <v>44172</v>
      </c>
    </row>
    <row r="23" spans="1:10" x14ac:dyDescent="0.25">
      <c r="A23" s="16">
        <v>44172</v>
      </c>
      <c r="B23" s="17">
        <v>444206</v>
      </c>
      <c r="C23" s="17" t="s">
        <v>19</v>
      </c>
      <c r="D23" s="18">
        <v>541.5</v>
      </c>
      <c r="E23" s="18"/>
      <c r="F23" s="19">
        <f t="shared" si="0"/>
        <v>1286070.5500000005</v>
      </c>
      <c r="G23" s="20" t="s">
        <v>36</v>
      </c>
      <c r="H23" s="21" t="s">
        <v>51</v>
      </c>
      <c r="I23" s="17" t="s">
        <v>52</v>
      </c>
      <c r="J23" s="22">
        <v>44140</v>
      </c>
    </row>
    <row r="24" spans="1:10" x14ac:dyDescent="0.25">
      <c r="A24" s="16">
        <v>44172</v>
      </c>
      <c r="B24" s="17">
        <v>445633</v>
      </c>
      <c r="C24" s="17" t="s">
        <v>19</v>
      </c>
      <c r="D24" s="18">
        <v>864</v>
      </c>
      <c r="E24" s="18"/>
      <c r="F24" s="19">
        <f t="shared" si="0"/>
        <v>1285206.5500000005</v>
      </c>
      <c r="G24" s="20" t="s">
        <v>36</v>
      </c>
      <c r="H24" s="21" t="s">
        <v>53</v>
      </c>
      <c r="I24" s="17" t="s">
        <v>54</v>
      </c>
      <c r="J24" s="22">
        <v>44145</v>
      </c>
    </row>
    <row r="25" spans="1:10" x14ac:dyDescent="0.25">
      <c r="A25" s="16">
        <v>44172</v>
      </c>
      <c r="B25" s="17">
        <v>449261</v>
      </c>
      <c r="C25" s="17" t="s">
        <v>19</v>
      </c>
      <c r="D25" s="18">
        <v>1155</v>
      </c>
      <c r="E25" s="18"/>
      <c r="F25" s="19">
        <f t="shared" si="0"/>
        <v>1284051.5500000005</v>
      </c>
      <c r="G25" s="20" t="s">
        <v>29</v>
      </c>
      <c r="H25" s="21" t="s">
        <v>30</v>
      </c>
      <c r="I25" s="17" t="s">
        <v>55</v>
      </c>
      <c r="J25" s="22">
        <v>44144</v>
      </c>
    </row>
    <row r="26" spans="1:10" x14ac:dyDescent="0.25">
      <c r="A26" s="16">
        <v>44172</v>
      </c>
      <c r="B26" s="17">
        <v>424887</v>
      </c>
      <c r="C26" s="17" t="s">
        <v>19</v>
      </c>
      <c r="D26" s="18">
        <v>680.14</v>
      </c>
      <c r="E26" s="18"/>
      <c r="F26" s="19">
        <f t="shared" si="0"/>
        <v>1283371.4100000006</v>
      </c>
      <c r="G26" s="20" t="s">
        <v>36</v>
      </c>
      <c r="H26" s="21" t="s">
        <v>56</v>
      </c>
      <c r="I26" s="17" t="s">
        <v>57</v>
      </c>
      <c r="J26" s="22">
        <v>44082</v>
      </c>
    </row>
    <row r="27" spans="1:10" x14ac:dyDescent="0.25">
      <c r="A27" s="16">
        <v>44174</v>
      </c>
      <c r="B27" s="17">
        <v>121126</v>
      </c>
      <c r="C27" s="17" t="s">
        <v>58</v>
      </c>
      <c r="D27" s="18">
        <v>10</v>
      </c>
      <c r="E27" s="18"/>
      <c r="F27" s="19">
        <f t="shared" si="0"/>
        <v>1283361.4100000006</v>
      </c>
      <c r="G27" s="20" t="s">
        <v>59</v>
      </c>
      <c r="H27" s="21" t="s">
        <v>60</v>
      </c>
      <c r="I27" s="17" t="s">
        <v>61</v>
      </c>
      <c r="J27" s="22"/>
    </row>
    <row r="28" spans="1:10" x14ac:dyDescent="0.25">
      <c r="A28" s="16">
        <v>44174</v>
      </c>
      <c r="B28" s="17">
        <v>900767</v>
      </c>
      <c r="C28" s="17" t="s">
        <v>19</v>
      </c>
      <c r="D28" s="18">
        <v>436.35</v>
      </c>
      <c r="E28" s="18"/>
      <c r="F28" s="19">
        <f t="shared" si="0"/>
        <v>1282925.0600000005</v>
      </c>
      <c r="G28" s="20" t="s">
        <v>62</v>
      </c>
      <c r="H28" s="21" t="s">
        <v>63</v>
      </c>
      <c r="I28" s="17" t="s">
        <v>64</v>
      </c>
      <c r="J28" s="22">
        <v>44146</v>
      </c>
    </row>
    <row r="29" spans="1:10" x14ac:dyDescent="0.25">
      <c r="A29" s="16">
        <v>44174</v>
      </c>
      <c r="B29" s="17">
        <v>121126</v>
      </c>
      <c r="C29" s="17" t="s">
        <v>65</v>
      </c>
      <c r="D29" s="18">
        <v>257.68</v>
      </c>
      <c r="E29" s="18"/>
      <c r="F29" s="19">
        <f t="shared" si="0"/>
        <v>1282667.3800000006</v>
      </c>
      <c r="G29" s="20" t="s">
        <v>26</v>
      </c>
      <c r="H29" s="21" t="s">
        <v>27</v>
      </c>
      <c r="I29" s="17" t="s">
        <v>66</v>
      </c>
      <c r="J29" s="22">
        <v>44154</v>
      </c>
    </row>
    <row r="30" spans="1:10" x14ac:dyDescent="0.25">
      <c r="A30" s="16">
        <v>44175</v>
      </c>
      <c r="B30" s="17">
        <v>121945</v>
      </c>
      <c r="C30" s="17" t="s">
        <v>19</v>
      </c>
      <c r="D30" s="18">
        <v>3161.66</v>
      </c>
      <c r="E30" s="18"/>
      <c r="F30" s="19">
        <f t="shared" si="0"/>
        <v>1279505.7200000007</v>
      </c>
      <c r="G30" s="20" t="s">
        <v>67</v>
      </c>
      <c r="H30" s="21" t="s">
        <v>68</v>
      </c>
      <c r="I30" s="17" t="s">
        <v>69</v>
      </c>
      <c r="J30" s="22">
        <v>44169</v>
      </c>
    </row>
    <row r="31" spans="1:10" x14ac:dyDescent="0.25">
      <c r="A31" s="16">
        <v>44175</v>
      </c>
      <c r="B31" s="17">
        <v>121181</v>
      </c>
      <c r="C31" s="17" t="s">
        <v>19</v>
      </c>
      <c r="D31" s="18">
        <v>35</v>
      </c>
      <c r="E31" s="18"/>
      <c r="F31" s="19">
        <f t="shared" si="0"/>
        <v>1279470.7200000007</v>
      </c>
      <c r="G31" s="20" t="s">
        <v>70</v>
      </c>
      <c r="H31" s="21" t="s">
        <v>71</v>
      </c>
      <c r="I31" s="17" t="s">
        <v>72</v>
      </c>
      <c r="J31" s="22">
        <v>44155</v>
      </c>
    </row>
    <row r="32" spans="1:10" x14ac:dyDescent="0.25">
      <c r="A32" s="16">
        <v>44175</v>
      </c>
      <c r="B32" s="17">
        <v>195874</v>
      </c>
      <c r="C32" s="17" t="s">
        <v>65</v>
      </c>
      <c r="D32" s="18">
        <v>1050</v>
      </c>
      <c r="E32" s="18"/>
      <c r="F32" s="19">
        <f t="shared" si="0"/>
        <v>1278420.7200000007</v>
      </c>
      <c r="G32" s="20" t="s">
        <v>73</v>
      </c>
      <c r="H32" s="21" t="s">
        <v>74</v>
      </c>
      <c r="I32" s="17" t="s">
        <v>75</v>
      </c>
      <c r="J32" s="22">
        <v>44169</v>
      </c>
    </row>
    <row r="33" spans="1:10" x14ac:dyDescent="0.25">
      <c r="A33" s="16">
        <v>44175</v>
      </c>
      <c r="B33" s="17">
        <v>195502</v>
      </c>
      <c r="C33" s="17" t="s">
        <v>65</v>
      </c>
      <c r="D33" s="18">
        <v>45254.47</v>
      </c>
      <c r="E33" s="18"/>
      <c r="F33" s="19">
        <f t="shared" si="0"/>
        <v>1233166.2500000007</v>
      </c>
      <c r="G33" s="20" t="s">
        <v>76</v>
      </c>
      <c r="H33" s="21" t="s">
        <v>77</v>
      </c>
      <c r="I33" s="17" t="s">
        <v>78</v>
      </c>
      <c r="J33" s="22">
        <v>44165</v>
      </c>
    </row>
    <row r="34" spans="1:10" x14ac:dyDescent="0.25">
      <c r="A34" s="16">
        <v>44175</v>
      </c>
      <c r="B34" s="17">
        <v>116665</v>
      </c>
      <c r="C34" s="17" t="s">
        <v>19</v>
      </c>
      <c r="D34" s="18">
        <v>963</v>
      </c>
      <c r="E34" s="18"/>
      <c r="F34" s="19">
        <f t="shared" si="0"/>
        <v>1232203.2500000007</v>
      </c>
      <c r="G34" s="20" t="s">
        <v>79</v>
      </c>
      <c r="H34" s="21" t="s">
        <v>80</v>
      </c>
      <c r="I34" s="17" t="s">
        <v>81</v>
      </c>
      <c r="J34" s="22">
        <v>44118</v>
      </c>
    </row>
    <row r="35" spans="1:10" x14ac:dyDescent="0.25">
      <c r="A35" s="16">
        <v>44175</v>
      </c>
      <c r="B35" s="17">
        <v>115658</v>
      </c>
      <c r="C35" s="17" t="s">
        <v>19</v>
      </c>
      <c r="D35" s="18">
        <v>400</v>
      </c>
      <c r="E35" s="18"/>
      <c r="F35" s="19">
        <f t="shared" si="0"/>
        <v>1231803.2500000007</v>
      </c>
      <c r="G35" s="20" t="s">
        <v>62</v>
      </c>
      <c r="H35" s="21" t="s">
        <v>82</v>
      </c>
      <c r="I35" s="17" t="s">
        <v>83</v>
      </c>
      <c r="J35" s="22">
        <v>44147</v>
      </c>
    </row>
    <row r="36" spans="1:10" x14ac:dyDescent="0.25">
      <c r="A36" s="16">
        <v>44175</v>
      </c>
      <c r="B36" s="17">
        <v>195502</v>
      </c>
      <c r="C36" s="17" t="s">
        <v>58</v>
      </c>
      <c r="D36" s="18">
        <v>10</v>
      </c>
      <c r="E36" s="18"/>
      <c r="F36" s="19">
        <f t="shared" si="0"/>
        <v>1231793.2500000007</v>
      </c>
      <c r="G36" s="20" t="s">
        <v>59</v>
      </c>
      <c r="H36" s="21" t="s">
        <v>60</v>
      </c>
      <c r="I36" s="17" t="s">
        <v>61</v>
      </c>
      <c r="J36" s="22"/>
    </row>
    <row r="37" spans="1:10" x14ac:dyDescent="0.25">
      <c r="A37" s="16">
        <v>44175</v>
      </c>
      <c r="B37" s="17">
        <v>195874</v>
      </c>
      <c r="C37" s="17" t="s">
        <v>58</v>
      </c>
      <c r="D37" s="18">
        <v>10</v>
      </c>
      <c r="E37" s="18"/>
      <c r="F37" s="19">
        <f t="shared" si="0"/>
        <v>1231783.2500000007</v>
      </c>
      <c r="G37" s="20" t="s">
        <v>59</v>
      </c>
      <c r="H37" s="21" t="s">
        <v>60</v>
      </c>
      <c r="I37" s="17" t="s">
        <v>61</v>
      </c>
      <c r="J37" s="22"/>
    </row>
    <row r="38" spans="1:10" x14ac:dyDescent="0.25">
      <c r="A38" s="16">
        <v>44176</v>
      </c>
      <c r="B38" s="17">
        <v>556740</v>
      </c>
      <c r="C38" s="17" t="s">
        <v>19</v>
      </c>
      <c r="D38" s="18">
        <v>80.819999999999993</v>
      </c>
      <c r="E38" s="18"/>
      <c r="F38" s="19">
        <f t="shared" si="0"/>
        <v>1231702.4300000006</v>
      </c>
      <c r="G38" s="20" t="s">
        <v>26</v>
      </c>
      <c r="H38" s="21" t="s">
        <v>84</v>
      </c>
      <c r="I38" s="17" t="s">
        <v>85</v>
      </c>
      <c r="J38" s="22">
        <v>44146</v>
      </c>
    </row>
    <row r="39" spans="1:10" x14ac:dyDescent="0.25">
      <c r="A39" s="16">
        <v>44176</v>
      </c>
      <c r="B39" s="17">
        <v>557471</v>
      </c>
      <c r="C39" s="17" t="s">
        <v>19</v>
      </c>
      <c r="D39" s="18">
        <v>1120</v>
      </c>
      <c r="E39" s="18"/>
      <c r="F39" s="19">
        <f t="shared" si="0"/>
        <v>1230582.4300000006</v>
      </c>
      <c r="G39" s="20" t="s">
        <v>29</v>
      </c>
      <c r="H39" s="21" t="s">
        <v>30</v>
      </c>
      <c r="I39" s="17" t="s">
        <v>86</v>
      </c>
      <c r="J39" s="22">
        <v>44148</v>
      </c>
    </row>
    <row r="40" spans="1:10" x14ac:dyDescent="0.25">
      <c r="A40" s="16">
        <v>44179</v>
      </c>
      <c r="B40" s="17">
        <v>104235</v>
      </c>
      <c r="C40" s="17" t="s">
        <v>65</v>
      </c>
      <c r="D40" s="18">
        <v>4800</v>
      </c>
      <c r="E40" s="18"/>
      <c r="F40" s="19">
        <f t="shared" si="0"/>
        <v>1225782.4300000006</v>
      </c>
      <c r="G40" s="20" t="s">
        <v>16</v>
      </c>
      <c r="H40" s="21" t="s">
        <v>87</v>
      </c>
      <c r="I40" s="17" t="s">
        <v>88</v>
      </c>
      <c r="J40" s="22">
        <v>44176</v>
      </c>
    </row>
    <row r="41" spans="1:10" x14ac:dyDescent="0.25">
      <c r="A41" s="16">
        <v>44179</v>
      </c>
      <c r="B41" s="17">
        <v>189729</v>
      </c>
      <c r="C41" s="17" t="s">
        <v>65</v>
      </c>
      <c r="D41" s="18">
        <v>2300</v>
      </c>
      <c r="E41" s="18"/>
      <c r="F41" s="19">
        <f t="shared" si="0"/>
        <v>1223482.4300000006</v>
      </c>
      <c r="G41" s="20" t="s">
        <v>16</v>
      </c>
      <c r="H41" s="21" t="s">
        <v>89</v>
      </c>
      <c r="I41" s="17" t="s">
        <v>90</v>
      </c>
      <c r="J41" s="22">
        <v>44175</v>
      </c>
    </row>
    <row r="42" spans="1:10" x14ac:dyDescent="0.25">
      <c r="A42" s="16">
        <v>44179</v>
      </c>
      <c r="B42" s="17">
        <v>107364</v>
      </c>
      <c r="C42" s="17" t="s">
        <v>65</v>
      </c>
      <c r="D42" s="18">
        <v>1900</v>
      </c>
      <c r="E42" s="18"/>
      <c r="F42" s="19">
        <f t="shared" si="0"/>
        <v>1221582.4300000006</v>
      </c>
      <c r="G42" s="20" t="s">
        <v>16</v>
      </c>
      <c r="H42" s="21" t="s">
        <v>91</v>
      </c>
      <c r="I42" s="17" t="s">
        <v>92</v>
      </c>
      <c r="J42" s="22">
        <v>44175</v>
      </c>
    </row>
    <row r="43" spans="1:10" x14ac:dyDescent="0.25">
      <c r="A43" s="16">
        <v>44179</v>
      </c>
      <c r="B43" s="17">
        <v>102613</v>
      </c>
      <c r="C43" s="17" t="s">
        <v>65</v>
      </c>
      <c r="D43" s="18">
        <v>9320</v>
      </c>
      <c r="E43" s="18"/>
      <c r="F43" s="19">
        <f t="shared" si="0"/>
        <v>1212262.4300000006</v>
      </c>
      <c r="G43" s="20" t="s">
        <v>16</v>
      </c>
      <c r="H43" s="21" t="s">
        <v>93</v>
      </c>
      <c r="I43" s="17" t="s">
        <v>94</v>
      </c>
      <c r="J43" s="22">
        <v>44176</v>
      </c>
    </row>
    <row r="44" spans="1:10" x14ac:dyDescent="0.25">
      <c r="A44" s="16">
        <v>44179</v>
      </c>
      <c r="B44" s="17">
        <v>175051</v>
      </c>
      <c r="C44" s="17" t="s">
        <v>65</v>
      </c>
      <c r="D44" s="18">
        <v>3941.7</v>
      </c>
      <c r="E44" s="18"/>
      <c r="F44" s="19">
        <f t="shared" si="0"/>
        <v>1208320.7300000007</v>
      </c>
      <c r="G44" s="20" t="s">
        <v>16</v>
      </c>
      <c r="H44" s="21" t="s">
        <v>95</v>
      </c>
      <c r="I44" s="17" t="s">
        <v>96</v>
      </c>
      <c r="J44" s="22">
        <v>44176</v>
      </c>
    </row>
    <row r="45" spans="1:10" x14ac:dyDescent="0.25">
      <c r="A45" s="16">
        <v>44179</v>
      </c>
      <c r="B45" s="17">
        <v>181485</v>
      </c>
      <c r="C45" s="17" t="s">
        <v>65</v>
      </c>
      <c r="D45" s="18">
        <v>3378.6</v>
      </c>
      <c r="E45" s="18"/>
      <c r="F45" s="19">
        <f t="shared" si="0"/>
        <v>1204942.1300000006</v>
      </c>
      <c r="G45" s="20" t="s">
        <v>16</v>
      </c>
      <c r="H45" s="21" t="s">
        <v>97</v>
      </c>
      <c r="I45" s="17" t="s">
        <v>98</v>
      </c>
      <c r="J45" s="22">
        <v>44176</v>
      </c>
    </row>
    <row r="46" spans="1:10" x14ac:dyDescent="0.25">
      <c r="A46" s="16">
        <v>44179</v>
      </c>
      <c r="B46" s="17">
        <v>177391</v>
      </c>
      <c r="C46" s="17" t="s">
        <v>65</v>
      </c>
      <c r="D46" s="18">
        <v>600</v>
      </c>
      <c r="E46" s="18"/>
      <c r="F46" s="19">
        <f t="shared" si="0"/>
        <v>1204342.1300000006</v>
      </c>
      <c r="G46" s="20" t="s">
        <v>16</v>
      </c>
      <c r="H46" s="21" t="s">
        <v>99</v>
      </c>
      <c r="I46" s="17" t="s">
        <v>100</v>
      </c>
      <c r="J46" s="22">
        <v>44175</v>
      </c>
    </row>
    <row r="47" spans="1:10" x14ac:dyDescent="0.25">
      <c r="A47" s="16">
        <v>44179</v>
      </c>
      <c r="B47" s="17">
        <v>105685</v>
      </c>
      <c r="C47" s="17" t="s">
        <v>65</v>
      </c>
      <c r="D47" s="18">
        <v>2393.17</v>
      </c>
      <c r="E47" s="18"/>
      <c r="F47" s="19">
        <f t="shared" si="0"/>
        <v>1201948.9600000007</v>
      </c>
      <c r="G47" s="20" t="s">
        <v>16</v>
      </c>
      <c r="H47" s="21" t="s">
        <v>101</v>
      </c>
      <c r="I47" s="17" t="s">
        <v>102</v>
      </c>
      <c r="J47" s="22">
        <v>44179</v>
      </c>
    </row>
    <row r="48" spans="1:10" x14ac:dyDescent="0.25">
      <c r="A48" s="16">
        <v>44179</v>
      </c>
      <c r="B48" s="17">
        <v>168546</v>
      </c>
      <c r="C48" s="17" t="s">
        <v>65</v>
      </c>
      <c r="D48" s="18">
        <v>212.8</v>
      </c>
      <c r="E48" s="18"/>
      <c r="F48" s="19">
        <f t="shared" si="0"/>
        <v>1201736.1600000006</v>
      </c>
      <c r="G48" s="20" t="s">
        <v>103</v>
      </c>
      <c r="H48" s="21" t="s">
        <v>104</v>
      </c>
      <c r="I48" s="17" t="s">
        <v>105</v>
      </c>
      <c r="J48" s="22">
        <v>44179</v>
      </c>
    </row>
    <row r="49" spans="1:10" x14ac:dyDescent="0.25">
      <c r="A49" s="16">
        <v>44179</v>
      </c>
      <c r="B49" s="17">
        <v>168979</v>
      </c>
      <c r="C49" s="17" t="s">
        <v>65</v>
      </c>
      <c r="D49" s="18">
        <v>714.4</v>
      </c>
      <c r="E49" s="18"/>
      <c r="F49" s="19">
        <f t="shared" si="0"/>
        <v>1201021.7600000007</v>
      </c>
      <c r="G49" s="20" t="s">
        <v>103</v>
      </c>
      <c r="H49" s="21" t="s">
        <v>104</v>
      </c>
      <c r="I49" s="17" t="s">
        <v>106</v>
      </c>
      <c r="J49" s="22">
        <v>44179</v>
      </c>
    </row>
    <row r="50" spans="1:10" x14ac:dyDescent="0.25">
      <c r="A50" s="16">
        <v>44179</v>
      </c>
      <c r="B50" s="17">
        <v>106113</v>
      </c>
      <c r="C50" s="17" t="s">
        <v>65</v>
      </c>
      <c r="D50" s="18">
        <v>15600</v>
      </c>
      <c r="E50" s="18"/>
      <c r="F50" s="19">
        <f t="shared" si="0"/>
        <v>1185421.7600000007</v>
      </c>
      <c r="G50" s="20" t="s">
        <v>16</v>
      </c>
      <c r="H50" s="21" t="s">
        <v>107</v>
      </c>
      <c r="I50" s="17" t="s">
        <v>108</v>
      </c>
      <c r="J50" s="22">
        <v>44176</v>
      </c>
    </row>
    <row r="51" spans="1:10" x14ac:dyDescent="0.25">
      <c r="A51" s="16">
        <v>44179</v>
      </c>
      <c r="B51" s="17">
        <v>182818</v>
      </c>
      <c r="C51" s="17" t="s">
        <v>65</v>
      </c>
      <c r="D51" s="18">
        <v>6194.1</v>
      </c>
      <c r="E51" s="18"/>
      <c r="F51" s="19">
        <f t="shared" si="0"/>
        <v>1179227.6600000006</v>
      </c>
      <c r="G51" s="20" t="s">
        <v>16</v>
      </c>
      <c r="H51" s="21" t="s">
        <v>109</v>
      </c>
      <c r="I51" s="17" t="s">
        <v>110</v>
      </c>
      <c r="J51" s="22">
        <v>44176</v>
      </c>
    </row>
    <row r="52" spans="1:10" x14ac:dyDescent="0.25">
      <c r="A52" s="16">
        <v>44179</v>
      </c>
      <c r="B52" s="17">
        <v>103873</v>
      </c>
      <c r="C52" s="17" t="s">
        <v>65</v>
      </c>
      <c r="D52" s="18">
        <v>7600</v>
      </c>
      <c r="E52" s="18"/>
      <c r="F52" s="19">
        <f t="shared" si="0"/>
        <v>1171627.6600000006</v>
      </c>
      <c r="G52" s="20" t="s">
        <v>16</v>
      </c>
      <c r="H52" s="21" t="s">
        <v>111</v>
      </c>
      <c r="I52" s="17" t="s">
        <v>94</v>
      </c>
      <c r="J52" s="22">
        <v>44176</v>
      </c>
    </row>
    <row r="53" spans="1:10" x14ac:dyDescent="0.25">
      <c r="A53" s="16">
        <v>44179</v>
      </c>
      <c r="B53" s="17">
        <v>195300</v>
      </c>
      <c r="C53" s="17" t="s">
        <v>65</v>
      </c>
      <c r="D53" s="18">
        <v>16545.75</v>
      </c>
      <c r="E53" s="18"/>
      <c r="F53" s="19">
        <f t="shared" si="0"/>
        <v>1155081.9100000006</v>
      </c>
      <c r="G53" s="20" t="s">
        <v>16</v>
      </c>
      <c r="H53" s="21" t="s">
        <v>112</v>
      </c>
      <c r="I53" s="17" t="s">
        <v>113</v>
      </c>
      <c r="J53" s="22">
        <v>44176</v>
      </c>
    </row>
    <row r="54" spans="1:10" x14ac:dyDescent="0.25">
      <c r="A54" s="16">
        <v>44179</v>
      </c>
      <c r="B54" s="17">
        <v>193431</v>
      </c>
      <c r="C54" s="17" t="s">
        <v>65</v>
      </c>
      <c r="D54" s="18">
        <v>3378.6</v>
      </c>
      <c r="E54" s="18"/>
      <c r="F54" s="19">
        <f t="shared" si="0"/>
        <v>1151703.3100000005</v>
      </c>
      <c r="G54" s="20" t="s">
        <v>16</v>
      </c>
      <c r="H54" s="21" t="s">
        <v>114</v>
      </c>
      <c r="I54" s="17" t="s">
        <v>115</v>
      </c>
      <c r="J54" s="22">
        <v>44176</v>
      </c>
    </row>
    <row r="55" spans="1:10" x14ac:dyDescent="0.25">
      <c r="A55" s="16">
        <v>44179</v>
      </c>
      <c r="B55" s="17">
        <v>182116</v>
      </c>
      <c r="C55" s="17" t="s">
        <v>65</v>
      </c>
      <c r="D55" s="18">
        <v>3600</v>
      </c>
      <c r="E55" s="18"/>
      <c r="F55" s="19">
        <f t="shared" si="0"/>
        <v>1148103.3100000005</v>
      </c>
      <c r="G55" s="20" t="s">
        <v>16</v>
      </c>
      <c r="H55" s="21" t="s">
        <v>116</v>
      </c>
      <c r="I55" s="17" t="s">
        <v>117</v>
      </c>
      <c r="J55" s="22">
        <v>44175</v>
      </c>
    </row>
    <row r="56" spans="1:10" x14ac:dyDescent="0.25">
      <c r="A56" s="16">
        <v>44179</v>
      </c>
      <c r="B56" s="17">
        <v>194642</v>
      </c>
      <c r="C56" s="17" t="s">
        <v>65</v>
      </c>
      <c r="D56" s="18">
        <v>8000</v>
      </c>
      <c r="E56" s="18"/>
      <c r="F56" s="19">
        <f t="shared" si="0"/>
        <v>1140103.3100000005</v>
      </c>
      <c r="G56" s="20" t="s">
        <v>16</v>
      </c>
      <c r="H56" s="21" t="s">
        <v>118</v>
      </c>
      <c r="I56" s="17" t="s">
        <v>119</v>
      </c>
      <c r="J56" s="22">
        <v>44179</v>
      </c>
    </row>
    <row r="57" spans="1:10" x14ac:dyDescent="0.25">
      <c r="A57" s="16">
        <v>44179</v>
      </c>
      <c r="B57" s="17">
        <v>103037</v>
      </c>
      <c r="C57" s="17" t="s">
        <v>65</v>
      </c>
      <c r="D57" s="18">
        <v>8800</v>
      </c>
      <c r="E57" s="18"/>
      <c r="F57" s="19">
        <f t="shared" si="0"/>
        <v>1131303.3100000005</v>
      </c>
      <c r="G57" s="20" t="s">
        <v>16</v>
      </c>
      <c r="H57" s="21" t="s">
        <v>120</v>
      </c>
      <c r="I57" s="17" t="s">
        <v>121</v>
      </c>
      <c r="J57" s="22">
        <v>44175</v>
      </c>
    </row>
    <row r="58" spans="1:10" x14ac:dyDescent="0.25">
      <c r="A58" s="16">
        <v>44179</v>
      </c>
      <c r="B58" s="17">
        <v>104605</v>
      </c>
      <c r="C58" s="17" t="s">
        <v>65</v>
      </c>
      <c r="D58" s="18">
        <v>4800</v>
      </c>
      <c r="E58" s="18"/>
      <c r="F58" s="19">
        <f t="shared" si="0"/>
        <v>1126503.3100000005</v>
      </c>
      <c r="G58" s="20" t="s">
        <v>16</v>
      </c>
      <c r="H58" s="21" t="s">
        <v>122</v>
      </c>
      <c r="I58" s="17" t="s">
        <v>123</v>
      </c>
      <c r="J58" s="22">
        <v>44176</v>
      </c>
    </row>
    <row r="59" spans="1:10" x14ac:dyDescent="0.25">
      <c r="A59" s="16">
        <v>44179</v>
      </c>
      <c r="B59" s="17">
        <v>188419</v>
      </c>
      <c r="C59" s="17" t="s">
        <v>65</v>
      </c>
      <c r="D59" s="18">
        <v>1200</v>
      </c>
      <c r="E59" s="18"/>
      <c r="F59" s="19">
        <f t="shared" si="0"/>
        <v>1125303.3100000005</v>
      </c>
      <c r="G59" s="20" t="s">
        <v>16</v>
      </c>
      <c r="H59" s="21" t="s">
        <v>124</v>
      </c>
      <c r="I59" s="17" t="s">
        <v>125</v>
      </c>
      <c r="J59" s="22">
        <v>44176</v>
      </c>
    </row>
    <row r="60" spans="1:10" x14ac:dyDescent="0.25">
      <c r="A60" s="16">
        <v>44179</v>
      </c>
      <c r="B60" s="17">
        <v>113881</v>
      </c>
      <c r="C60" s="17" t="s">
        <v>65</v>
      </c>
      <c r="D60" s="18">
        <v>10135.799999999999</v>
      </c>
      <c r="E60" s="18"/>
      <c r="F60" s="19">
        <f t="shared" si="0"/>
        <v>1115167.5100000005</v>
      </c>
      <c r="G60" s="20" t="s">
        <v>16</v>
      </c>
      <c r="H60" s="21" t="s">
        <v>126</v>
      </c>
      <c r="I60" s="17" t="s">
        <v>127</v>
      </c>
      <c r="J60" s="22">
        <v>44170</v>
      </c>
    </row>
    <row r="61" spans="1:10" x14ac:dyDescent="0.25">
      <c r="A61" s="16">
        <v>44179</v>
      </c>
      <c r="B61" s="17">
        <v>192762</v>
      </c>
      <c r="C61" s="17" t="s">
        <v>65</v>
      </c>
      <c r="D61" s="18">
        <v>45344.2</v>
      </c>
      <c r="E61" s="18"/>
      <c r="F61" s="19">
        <f t="shared" si="0"/>
        <v>1069823.3100000005</v>
      </c>
      <c r="G61" s="20" t="s">
        <v>128</v>
      </c>
      <c r="H61" s="21" t="s">
        <v>129</v>
      </c>
      <c r="I61" s="17" t="s">
        <v>130</v>
      </c>
      <c r="J61" s="22">
        <v>44176</v>
      </c>
    </row>
    <row r="62" spans="1:10" x14ac:dyDescent="0.25">
      <c r="A62" s="16">
        <v>44179</v>
      </c>
      <c r="B62" s="17">
        <v>187896</v>
      </c>
      <c r="C62" s="17" t="s">
        <v>65</v>
      </c>
      <c r="D62" s="18">
        <v>3378.6</v>
      </c>
      <c r="E62" s="18"/>
      <c r="F62" s="19">
        <f t="shared" si="0"/>
        <v>1066444.7100000004</v>
      </c>
      <c r="G62" s="20" t="s">
        <v>16</v>
      </c>
      <c r="H62" s="21" t="s">
        <v>131</v>
      </c>
      <c r="I62" s="17" t="s">
        <v>132</v>
      </c>
      <c r="J62" s="22">
        <v>44179</v>
      </c>
    </row>
    <row r="63" spans="1:10" x14ac:dyDescent="0.25">
      <c r="A63" s="16">
        <v>44179</v>
      </c>
      <c r="B63" s="17">
        <v>105140</v>
      </c>
      <c r="C63" s="17" t="s">
        <v>65</v>
      </c>
      <c r="D63" s="18">
        <v>6194.1</v>
      </c>
      <c r="E63" s="18"/>
      <c r="F63" s="19">
        <f t="shared" si="0"/>
        <v>1060250.6100000003</v>
      </c>
      <c r="G63" s="20" t="s">
        <v>16</v>
      </c>
      <c r="H63" s="21" t="s">
        <v>133</v>
      </c>
      <c r="I63" s="17" t="s">
        <v>134</v>
      </c>
      <c r="J63" s="22">
        <v>44176</v>
      </c>
    </row>
    <row r="64" spans="1:10" x14ac:dyDescent="0.25">
      <c r="A64" s="16">
        <v>44179</v>
      </c>
      <c r="B64" s="17">
        <v>195749</v>
      </c>
      <c r="C64" s="17" t="s">
        <v>65</v>
      </c>
      <c r="D64" s="18">
        <v>500</v>
      </c>
      <c r="E64" s="18"/>
      <c r="F64" s="19">
        <f t="shared" si="0"/>
        <v>1059750.6100000003</v>
      </c>
      <c r="G64" s="20" t="s">
        <v>16</v>
      </c>
      <c r="H64" s="21" t="s">
        <v>135</v>
      </c>
      <c r="I64" s="17" t="s">
        <v>136</v>
      </c>
      <c r="J64" s="22">
        <v>44175</v>
      </c>
    </row>
    <row r="65" spans="1:10" x14ac:dyDescent="0.25">
      <c r="A65" s="16">
        <v>44179</v>
      </c>
      <c r="B65" s="17">
        <v>187142</v>
      </c>
      <c r="C65" s="17" t="s">
        <v>65</v>
      </c>
      <c r="D65" s="18">
        <v>11684.32</v>
      </c>
      <c r="E65" s="18"/>
      <c r="F65" s="19">
        <f t="shared" si="0"/>
        <v>1048066.2900000004</v>
      </c>
      <c r="G65" s="20" t="s">
        <v>16</v>
      </c>
      <c r="H65" s="21" t="s">
        <v>137</v>
      </c>
      <c r="I65" s="17" t="s">
        <v>138</v>
      </c>
      <c r="J65" s="22">
        <v>44176</v>
      </c>
    </row>
    <row r="66" spans="1:10" x14ac:dyDescent="0.25">
      <c r="A66" s="16">
        <v>44179</v>
      </c>
      <c r="B66" s="17">
        <v>189357</v>
      </c>
      <c r="C66" s="17" t="s">
        <v>65</v>
      </c>
      <c r="D66" s="18">
        <v>2400</v>
      </c>
      <c r="E66" s="18"/>
      <c r="F66" s="19">
        <f t="shared" si="0"/>
        <v>1045666.2900000004</v>
      </c>
      <c r="G66" s="20" t="s">
        <v>16</v>
      </c>
      <c r="H66" s="21" t="s">
        <v>139</v>
      </c>
      <c r="I66" s="17" t="s">
        <v>140</v>
      </c>
      <c r="J66" s="22">
        <v>44176</v>
      </c>
    </row>
    <row r="67" spans="1:10" x14ac:dyDescent="0.25">
      <c r="A67" s="16">
        <v>44179</v>
      </c>
      <c r="B67" s="17">
        <v>106640</v>
      </c>
      <c r="C67" s="17" t="s">
        <v>65</v>
      </c>
      <c r="D67" s="18">
        <v>3600</v>
      </c>
      <c r="E67" s="18"/>
      <c r="F67" s="19">
        <f t="shared" si="0"/>
        <v>1042066.2900000004</v>
      </c>
      <c r="G67" s="20" t="s">
        <v>16</v>
      </c>
      <c r="H67" s="21" t="s">
        <v>141</v>
      </c>
      <c r="I67" s="17" t="s">
        <v>142</v>
      </c>
      <c r="J67" s="22">
        <v>44176</v>
      </c>
    </row>
    <row r="68" spans="1:10" x14ac:dyDescent="0.25">
      <c r="A68" s="16">
        <v>44179</v>
      </c>
      <c r="B68" s="17">
        <v>190652</v>
      </c>
      <c r="C68" s="17" t="s">
        <v>65</v>
      </c>
      <c r="D68" s="18">
        <v>3284.75</v>
      </c>
      <c r="E68" s="18"/>
      <c r="F68" s="19">
        <f t="shared" si="0"/>
        <v>1038781.5400000004</v>
      </c>
      <c r="G68" s="20" t="s">
        <v>16</v>
      </c>
      <c r="H68" s="21" t="s">
        <v>143</v>
      </c>
      <c r="I68" s="17" t="s">
        <v>144</v>
      </c>
      <c r="J68" s="22">
        <v>44176</v>
      </c>
    </row>
    <row r="69" spans="1:10" x14ac:dyDescent="0.25">
      <c r="A69" s="16">
        <v>44179</v>
      </c>
      <c r="B69" s="17">
        <v>175631</v>
      </c>
      <c r="C69" s="17" t="s">
        <v>65</v>
      </c>
      <c r="D69" s="18">
        <v>5400</v>
      </c>
      <c r="E69" s="18"/>
      <c r="F69" s="19">
        <f t="shared" si="0"/>
        <v>1033381.5400000004</v>
      </c>
      <c r="G69" s="20" t="s">
        <v>16</v>
      </c>
      <c r="H69" s="21" t="s">
        <v>145</v>
      </c>
      <c r="I69" s="17" t="s">
        <v>146</v>
      </c>
      <c r="J69" s="22">
        <v>44175</v>
      </c>
    </row>
    <row r="70" spans="1:10" x14ac:dyDescent="0.25">
      <c r="A70" s="16">
        <v>44179</v>
      </c>
      <c r="B70" s="17">
        <v>176892</v>
      </c>
      <c r="C70" s="17" t="s">
        <v>65</v>
      </c>
      <c r="D70" s="18">
        <v>4200</v>
      </c>
      <c r="E70" s="18"/>
      <c r="F70" s="19">
        <f t="shared" si="0"/>
        <v>1029181.5400000004</v>
      </c>
      <c r="G70" s="20" t="s">
        <v>16</v>
      </c>
      <c r="H70" s="21" t="s">
        <v>147</v>
      </c>
      <c r="I70" s="17" t="s">
        <v>148</v>
      </c>
      <c r="J70" s="22">
        <v>44175</v>
      </c>
    </row>
    <row r="71" spans="1:10" x14ac:dyDescent="0.25">
      <c r="A71" s="16">
        <v>44179</v>
      </c>
      <c r="B71" s="17">
        <v>192256</v>
      </c>
      <c r="C71" s="17" t="s">
        <v>65</v>
      </c>
      <c r="D71" s="18">
        <v>700</v>
      </c>
      <c r="E71" s="18"/>
      <c r="F71" s="19">
        <f t="shared" si="0"/>
        <v>1028481.5400000004</v>
      </c>
      <c r="G71" s="20" t="s">
        <v>16</v>
      </c>
      <c r="H71" s="21" t="s">
        <v>149</v>
      </c>
      <c r="I71" s="17" t="s">
        <v>150</v>
      </c>
      <c r="J71" s="22">
        <v>44175</v>
      </c>
    </row>
    <row r="72" spans="1:10" x14ac:dyDescent="0.25">
      <c r="A72" s="16">
        <v>44179</v>
      </c>
      <c r="B72" s="17">
        <v>179123</v>
      </c>
      <c r="C72" s="17" t="s">
        <v>65</v>
      </c>
      <c r="D72" s="18">
        <v>5400</v>
      </c>
      <c r="E72" s="18"/>
      <c r="F72" s="19">
        <f t="shared" si="0"/>
        <v>1023081.5400000004</v>
      </c>
      <c r="G72" s="20" t="s">
        <v>16</v>
      </c>
      <c r="H72" s="21" t="s">
        <v>151</v>
      </c>
      <c r="I72" s="17" t="s">
        <v>152</v>
      </c>
      <c r="J72" s="22">
        <v>44175</v>
      </c>
    </row>
    <row r="73" spans="1:10" x14ac:dyDescent="0.25">
      <c r="A73" s="16">
        <v>44179</v>
      </c>
      <c r="B73" s="17">
        <v>102613</v>
      </c>
      <c r="C73" s="17" t="s">
        <v>58</v>
      </c>
      <c r="D73" s="18">
        <v>10</v>
      </c>
      <c r="E73" s="18"/>
      <c r="F73" s="19">
        <f t="shared" si="0"/>
        <v>1023071.5400000004</v>
      </c>
      <c r="G73" s="20" t="s">
        <v>59</v>
      </c>
      <c r="H73" s="21" t="s">
        <v>60</v>
      </c>
      <c r="I73" s="17"/>
      <c r="J73" s="22"/>
    </row>
    <row r="74" spans="1:10" x14ac:dyDescent="0.25">
      <c r="A74" s="16">
        <v>44179</v>
      </c>
      <c r="B74" s="17">
        <v>103037</v>
      </c>
      <c r="C74" s="17" t="s">
        <v>58</v>
      </c>
      <c r="D74" s="18">
        <v>10</v>
      </c>
      <c r="E74" s="18"/>
      <c r="F74" s="19">
        <f t="shared" ref="F74:F137" si="1">F73-D74+E74</f>
        <v>1023061.5400000004</v>
      </c>
      <c r="G74" s="20" t="s">
        <v>59</v>
      </c>
      <c r="H74" s="21" t="s">
        <v>60</v>
      </c>
      <c r="I74" s="17"/>
      <c r="J74" s="22"/>
    </row>
    <row r="75" spans="1:10" x14ac:dyDescent="0.25">
      <c r="A75" s="16">
        <v>44179</v>
      </c>
      <c r="B75" s="17">
        <v>103873</v>
      </c>
      <c r="C75" s="17" t="s">
        <v>58</v>
      </c>
      <c r="D75" s="18">
        <v>10</v>
      </c>
      <c r="E75" s="18"/>
      <c r="F75" s="19">
        <f t="shared" si="1"/>
        <v>1023051.5400000004</v>
      </c>
      <c r="G75" s="20" t="s">
        <v>59</v>
      </c>
      <c r="H75" s="21" t="s">
        <v>60</v>
      </c>
      <c r="I75" s="17"/>
      <c r="J75" s="22"/>
    </row>
    <row r="76" spans="1:10" x14ac:dyDescent="0.25">
      <c r="A76" s="16">
        <v>44179</v>
      </c>
      <c r="B76" s="17">
        <v>104235</v>
      </c>
      <c r="C76" s="17" t="s">
        <v>58</v>
      </c>
      <c r="D76" s="18">
        <v>10</v>
      </c>
      <c r="E76" s="18"/>
      <c r="F76" s="19">
        <f t="shared" si="1"/>
        <v>1023041.5400000004</v>
      </c>
      <c r="G76" s="20" t="s">
        <v>59</v>
      </c>
      <c r="H76" s="21" t="s">
        <v>60</v>
      </c>
      <c r="I76" s="17"/>
      <c r="J76" s="22"/>
    </row>
    <row r="77" spans="1:10" x14ac:dyDescent="0.25">
      <c r="A77" s="16">
        <v>44179</v>
      </c>
      <c r="B77" s="17">
        <v>146005</v>
      </c>
      <c r="C77" s="17" t="s">
        <v>58</v>
      </c>
      <c r="D77" s="18">
        <v>10</v>
      </c>
      <c r="E77" s="18"/>
      <c r="F77" s="19">
        <f t="shared" si="1"/>
        <v>1023031.5400000004</v>
      </c>
      <c r="G77" s="20" t="s">
        <v>59</v>
      </c>
      <c r="H77" s="21" t="s">
        <v>60</v>
      </c>
      <c r="I77" s="17"/>
      <c r="J77" s="22"/>
    </row>
    <row r="78" spans="1:10" x14ac:dyDescent="0.25">
      <c r="A78" s="16">
        <v>44179</v>
      </c>
      <c r="B78" s="17">
        <v>105140</v>
      </c>
      <c r="C78" s="17" t="s">
        <v>58</v>
      </c>
      <c r="D78" s="18">
        <v>10</v>
      </c>
      <c r="E78" s="18"/>
      <c r="F78" s="19">
        <f t="shared" si="1"/>
        <v>1023021.5400000004</v>
      </c>
      <c r="G78" s="20" t="s">
        <v>59</v>
      </c>
      <c r="H78" s="21" t="s">
        <v>60</v>
      </c>
      <c r="I78" s="17"/>
      <c r="J78" s="22"/>
    </row>
    <row r="79" spans="1:10" x14ac:dyDescent="0.25">
      <c r="A79" s="16">
        <v>44179</v>
      </c>
      <c r="B79" s="17">
        <v>105685</v>
      </c>
      <c r="C79" s="17" t="s">
        <v>58</v>
      </c>
      <c r="D79" s="18">
        <v>10</v>
      </c>
      <c r="E79" s="18"/>
      <c r="F79" s="19">
        <f t="shared" si="1"/>
        <v>1023011.5400000004</v>
      </c>
      <c r="G79" s="20" t="s">
        <v>59</v>
      </c>
      <c r="H79" s="21" t="s">
        <v>60</v>
      </c>
      <c r="I79" s="17"/>
      <c r="J79" s="22"/>
    </row>
    <row r="80" spans="1:10" x14ac:dyDescent="0.25">
      <c r="A80" s="16">
        <v>44179</v>
      </c>
      <c r="B80" s="17">
        <v>106113</v>
      </c>
      <c r="C80" s="17" t="s">
        <v>58</v>
      </c>
      <c r="D80" s="18">
        <v>10</v>
      </c>
      <c r="E80" s="18"/>
      <c r="F80" s="19">
        <f t="shared" si="1"/>
        <v>1023001.5400000004</v>
      </c>
      <c r="G80" s="20" t="s">
        <v>59</v>
      </c>
      <c r="H80" s="21" t="s">
        <v>60</v>
      </c>
      <c r="I80" s="17"/>
      <c r="J80" s="22"/>
    </row>
    <row r="81" spans="1:10" x14ac:dyDescent="0.25">
      <c r="A81" s="16">
        <v>44179</v>
      </c>
      <c r="B81" s="17">
        <v>106640</v>
      </c>
      <c r="C81" s="17" t="s">
        <v>58</v>
      </c>
      <c r="D81" s="18">
        <v>10</v>
      </c>
      <c r="E81" s="18"/>
      <c r="F81" s="19">
        <f t="shared" si="1"/>
        <v>1022991.5400000004</v>
      </c>
      <c r="G81" s="20" t="s">
        <v>59</v>
      </c>
      <c r="H81" s="21" t="s">
        <v>60</v>
      </c>
      <c r="I81" s="17"/>
      <c r="J81" s="22"/>
    </row>
    <row r="82" spans="1:10" x14ac:dyDescent="0.25">
      <c r="A82" s="16">
        <v>44179</v>
      </c>
      <c r="B82" s="17">
        <v>107364</v>
      </c>
      <c r="C82" s="17" t="s">
        <v>58</v>
      </c>
      <c r="D82" s="18">
        <v>10</v>
      </c>
      <c r="E82" s="18"/>
      <c r="F82" s="19">
        <f t="shared" si="1"/>
        <v>1022981.5400000004</v>
      </c>
      <c r="G82" s="20" t="s">
        <v>59</v>
      </c>
      <c r="H82" s="21" t="s">
        <v>60</v>
      </c>
      <c r="I82" s="17"/>
      <c r="J82" s="22"/>
    </row>
    <row r="83" spans="1:10" x14ac:dyDescent="0.25">
      <c r="A83" s="16">
        <v>44179</v>
      </c>
      <c r="B83" s="17">
        <v>113881</v>
      </c>
      <c r="C83" s="17" t="s">
        <v>58</v>
      </c>
      <c r="D83" s="18">
        <v>10</v>
      </c>
      <c r="E83" s="18"/>
      <c r="F83" s="19">
        <f t="shared" si="1"/>
        <v>1022971.5400000004</v>
      </c>
      <c r="G83" s="20" t="s">
        <v>59</v>
      </c>
      <c r="H83" s="21" t="s">
        <v>60</v>
      </c>
      <c r="I83" s="17"/>
      <c r="J83" s="22"/>
    </row>
    <row r="84" spans="1:10" x14ac:dyDescent="0.25">
      <c r="A84" s="16">
        <v>44179</v>
      </c>
      <c r="B84" s="17">
        <v>168546</v>
      </c>
      <c r="C84" s="17" t="s">
        <v>58</v>
      </c>
      <c r="D84" s="18">
        <v>10</v>
      </c>
      <c r="E84" s="18"/>
      <c r="F84" s="19">
        <f t="shared" si="1"/>
        <v>1022961.5400000004</v>
      </c>
      <c r="G84" s="20" t="s">
        <v>59</v>
      </c>
      <c r="H84" s="21" t="s">
        <v>60</v>
      </c>
      <c r="I84" s="17"/>
      <c r="J84" s="22"/>
    </row>
    <row r="85" spans="1:10" x14ac:dyDescent="0.25">
      <c r="A85" s="16">
        <v>44179</v>
      </c>
      <c r="B85" s="17">
        <v>168979</v>
      </c>
      <c r="C85" s="17" t="s">
        <v>58</v>
      </c>
      <c r="D85" s="18">
        <v>10</v>
      </c>
      <c r="E85" s="18"/>
      <c r="F85" s="19">
        <f t="shared" si="1"/>
        <v>1022951.5400000004</v>
      </c>
      <c r="G85" s="20" t="s">
        <v>59</v>
      </c>
      <c r="H85" s="21" t="s">
        <v>60</v>
      </c>
      <c r="I85" s="17"/>
      <c r="J85" s="22"/>
    </row>
    <row r="86" spans="1:10" x14ac:dyDescent="0.25">
      <c r="A86" s="16">
        <v>44179</v>
      </c>
      <c r="B86" s="17">
        <v>175051</v>
      </c>
      <c r="C86" s="17" t="s">
        <v>58</v>
      </c>
      <c r="D86" s="18">
        <v>10</v>
      </c>
      <c r="E86" s="18"/>
      <c r="F86" s="19">
        <f t="shared" si="1"/>
        <v>1022941.5400000004</v>
      </c>
      <c r="G86" s="20" t="s">
        <v>59</v>
      </c>
      <c r="H86" s="21" t="s">
        <v>60</v>
      </c>
      <c r="I86" s="17"/>
      <c r="J86" s="22"/>
    </row>
    <row r="87" spans="1:10" x14ac:dyDescent="0.25">
      <c r="A87" s="16">
        <v>44179</v>
      </c>
      <c r="B87" s="17">
        <v>175631</v>
      </c>
      <c r="C87" s="17" t="s">
        <v>58</v>
      </c>
      <c r="D87" s="18">
        <v>10</v>
      </c>
      <c r="E87" s="18"/>
      <c r="F87" s="19">
        <f t="shared" si="1"/>
        <v>1022931.5400000004</v>
      </c>
      <c r="G87" s="20" t="s">
        <v>59</v>
      </c>
      <c r="H87" s="21" t="s">
        <v>60</v>
      </c>
      <c r="I87" s="17"/>
      <c r="J87" s="22"/>
    </row>
    <row r="88" spans="1:10" x14ac:dyDescent="0.25">
      <c r="A88" s="16">
        <v>44179</v>
      </c>
      <c r="B88" s="17">
        <v>176892</v>
      </c>
      <c r="C88" s="17" t="s">
        <v>58</v>
      </c>
      <c r="D88" s="18">
        <v>10</v>
      </c>
      <c r="E88" s="18"/>
      <c r="F88" s="19">
        <f t="shared" si="1"/>
        <v>1022921.5400000004</v>
      </c>
      <c r="G88" s="20" t="s">
        <v>59</v>
      </c>
      <c r="H88" s="21" t="s">
        <v>60</v>
      </c>
      <c r="I88" s="17"/>
      <c r="J88" s="22"/>
    </row>
    <row r="89" spans="1:10" x14ac:dyDescent="0.25">
      <c r="A89" s="16">
        <v>44179</v>
      </c>
      <c r="B89" s="17">
        <v>177391</v>
      </c>
      <c r="C89" s="17" t="s">
        <v>58</v>
      </c>
      <c r="D89" s="18">
        <v>10</v>
      </c>
      <c r="E89" s="18"/>
      <c r="F89" s="19">
        <f t="shared" si="1"/>
        <v>1022911.5400000004</v>
      </c>
      <c r="G89" s="20" t="s">
        <v>59</v>
      </c>
      <c r="H89" s="21" t="s">
        <v>60</v>
      </c>
      <c r="I89" s="17"/>
      <c r="J89" s="22"/>
    </row>
    <row r="90" spans="1:10" x14ac:dyDescent="0.25">
      <c r="A90" s="16">
        <v>44179</v>
      </c>
      <c r="B90" s="17">
        <v>179123</v>
      </c>
      <c r="C90" s="17" t="s">
        <v>58</v>
      </c>
      <c r="D90" s="18">
        <v>10</v>
      </c>
      <c r="E90" s="18"/>
      <c r="F90" s="19">
        <f t="shared" si="1"/>
        <v>1022901.5400000004</v>
      </c>
      <c r="G90" s="20" t="s">
        <v>59</v>
      </c>
      <c r="H90" s="21" t="s">
        <v>60</v>
      </c>
      <c r="I90" s="17"/>
      <c r="J90" s="22"/>
    </row>
    <row r="91" spans="1:10" x14ac:dyDescent="0.25">
      <c r="A91" s="16">
        <v>44179</v>
      </c>
      <c r="B91" s="17">
        <v>181485</v>
      </c>
      <c r="C91" s="17" t="s">
        <v>58</v>
      </c>
      <c r="D91" s="18">
        <v>10</v>
      </c>
      <c r="E91" s="18"/>
      <c r="F91" s="19">
        <f t="shared" si="1"/>
        <v>1022891.5400000004</v>
      </c>
      <c r="G91" s="20" t="s">
        <v>59</v>
      </c>
      <c r="H91" s="21" t="s">
        <v>60</v>
      </c>
      <c r="I91" s="17"/>
      <c r="J91" s="22"/>
    </row>
    <row r="92" spans="1:10" x14ac:dyDescent="0.25">
      <c r="A92" s="16">
        <v>44179</v>
      </c>
      <c r="B92" s="17">
        <v>122116</v>
      </c>
      <c r="C92" s="17" t="s">
        <v>58</v>
      </c>
      <c r="D92" s="18">
        <v>10</v>
      </c>
      <c r="E92" s="18"/>
      <c r="F92" s="19">
        <f t="shared" si="1"/>
        <v>1022881.5400000004</v>
      </c>
      <c r="G92" s="20" t="s">
        <v>59</v>
      </c>
      <c r="H92" s="21" t="s">
        <v>60</v>
      </c>
      <c r="I92" s="17"/>
      <c r="J92" s="22"/>
    </row>
    <row r="93" spans="1:10" x14ac:dyDescent="0.25">
      <c r="A93" s="16">
        <v>44179</v>
      </c>
      <c r="B93" s="17">
        <v>182818</v>
      </c>
      <c r="C93" s="17" t="s">
        <v>58</v>
      </c>
      <c r="D93" s="18">
        <v>10</v>
      </c>
      <c r="E93" s="18"/>
      <c r="F93" s="19">
        <f t="shared" si="1"/>
        <v>1022871.5400000004</v>
      </c>
      <c r="G93" s="20" t="s">
        <v>59</v>
      </c>
      <c r="H93" s="21" t="s">
        <v>60</v>
      </c>
      <c r="I93" s="17"/>
      <c r="J93" s="22"/>
    </row>
    <row r="94" spans="1:10" x14ac:dyDescent="0.25">
      <c r="A94" s="16">
        <v>44179</v>
      </c>
      <c r="B94" s="17">
        <v>187142</v>
      </c>
      <c r="C94" s="17" t="s">
        <v>58</v>
      </c>
      <c r="D94" s="18">
        <v>10</v>
      </c>
      <c r="E94" s="18"/>
      <c r="F94" s="19">
        <f t="shared" si="1"/>
        <v>1022861.5400000004</v>
      </c>
      <c r="G94" s="20" t="s">
        <v>59</v>
      </c>
      <c r="H94" s="21" t="s">
        <v>60</v>
      </c>
      <c r="I94" s="17"/>
      <c r="J94" s="22"/>
    </row>
    <row r="95" spans="1:10" x14ac:dyDescent="0.25">
      <c r="A95" s="16">
        <v>44179</v>
      </c>
      <c r="B95" s="17">
        <v>187896</v>
      </c>
      <c r="C95" s="17" t="s">
        <v>58</v>
      </c>
      <c r="D95" s="18">
        <v>10</v>
      </c>
      <c r="E95" s="18"/>
      <c r="F95" s="19">
        <f t="shared" si="1"/>
        <v>1022851.5400000004</v>
      </c>
      <c r="G95" s="20" t="s">
        <v>59</v>
      </c>
      <c r="H95" s="21" t="s">
        <v>60</v>
      </c>
      <c r="I95" s="17"/>
      <c r="J95" s="22"/>
    </row>
    <row r="96" spans="1:10" x14ac:dyDescent="0.25">
      <c r="A96" s="16">
        <v>44179</v>
      </c>
      <c r="B96" s="17">
        <v>188419</v>
      </c>
      <c r="C96" s="17" t="s">
        <v>58</v>
      </c>
      <c r="D96" s="18">
        <v>10</v>
      </c>
      <c r="E96" s="18"/>
      <c r="F96" s="19">
        <f t="shared" si="1"/>
        <v>1022841.5400000004</v>
      </c>
      <c r="G96" s="20" t="s">
        <v>59</v>
      </c>
      <c r="H96" s="21" t="s">
        <v>60</v>
      </c>
      <c r="I96" s="17"/>
      <c r="J96" s="22"/>
    </row>
    <row r="97" spans="1:10" x14ac:dyDescent="0.25">
      <c r="A97" s="16">
        <v>44179</v>
      </c>
      <c r="B97" s="17">
        <v>189357</v>
      </c>
      <c r="C97" s="17" t="s">
        <v>58</v>
      </c>
      <c r="D97" s="18">
        <v>10</v>
      </c>
      <c r="E97" s="18"/>
      <c r="F97" s="19">
        <f t="shared" si="1"/>
        <v>1022831.5400000004</v>
      </c>
      <c r="G97" s="20" t="s">
        <v>59</v>
      </c>
      <c r="H97" s="21" t="s">
        <v>60</v>
      </c>
      <c r="I97" s="17"/>
      <c r="J97" s="22"/>
    </row>
    <row r="98" spans="1:10" x14ac:dyDescent="0.25">
      <c r="A98" s="16">
        <v>44179</v>
      </c>
      <c r="B98" s="17">
        <v>189729</v>
      </c>
      <c r="C98" s="17" t="s">
        <v>58</v>
      </c>
      <c r="D98" s="18">
        <v>10</v>
      </c>
      <c r="E98" s="18"/>
      <c r="F98" s="19">
        <f t="shared" si="1"/>
        <v>1022821.5400000004</v>
      </c>
      <c r="G98" s="20" t="s">
        <v>59</v>
      </c>
      <c r="H98" s="21" t="s">
        <v>60</v>
      </c>
      <c r="I98" s="17"/>
      <c r="J98" s="22"/>
    </row>
    <row r="99" spans="1:10" x14ac:dyDescent="0.25">
      <c r="A99" s="16">
        <v>44179</v>
      </c>
      <c r="B99" s="17">
        <v>190652</v>
      </c>
      <c r="C99" s="17" t="s">
        <v>58</v>
      </c>
      <c r="D99" s="18">
        <v>10</v>
      </c>
      <c r="E99" s="18"/>
      <c r="F99" s="19">
        <f t="shared" si="1"/>
        <v>1022811.5400000004</v>
      </c>
      <c r="G99" s="20" t="s">
        <v>59</v>
      </c>
      <c r="H99" s="21" t="s">
        <v>60</v>
      </c>
      <c r="I99" s="17"/>
      <c r="J99" s="22"/>
    </row>
    <row r="100" spans="1:10" x14ac:dyDescent="0.25">
      <c r="A100" s="16">
        <v>44179</v>
      </c>
      <c r="B100" s="17">
        <v>192256</v>
      </c>
      <c r="C100" s="17" t="s">
        <v>58</v>
      </c>
      <c r="D100" s="18">
        <v>10</v>
      </c>
      <c r="E100" s="18"/>
      <c r="F100" s="19">
        <f t="shared" si="1"/>
        <v>1022801.5400000004</v>
      </c>
      <c r="G100" s="20" t="s">
        <v>59</v>
      </c>
      <c r="H100" s="21" t="s">
        <v>60</v>
      </c>
      <c r="I100" s="17"/>
      <c r="J100" s="22"/>
    </row>
    <row r="101" spans="1:10" x14ac:dyDescent="0.25">
      <c r="A101" s="16">
        <v>44179</v>
      </c>
      <c r="B101" s="17">
        <v>192762</v>
      </c>
      <c r="C101" s="17" t="s">
        <v>58</v>
      </c>
      <c r="D101" s="18">
        <v>10</v>
      </c>
      <c r="E101" s="18"/>
      <c r="F101" s="19">
        <f t="shared" si="1"/>
        <v>1022791.5400000004</v>
      </c>
      <c r="G101" s="20" t="s">
        <v>59</v>
      </c>
      <c r="H101" s="21" t="s">
        <v>60</v>
      </c>
      <c r="I101" s="17"/>
      <c r="J101" s="22"/>
    </row>
    <row r="102" spans="1:10" x14ac:dyDescent="0.25">
      <c r="A102" s="16">
        <v>44179</v>
      </c>
      <c r="B102" s="17">
        <v>193431</v>
      </c>
      <c r="C102" s="17" t="s">
        <v>58</v>
      </c>
      <c r="D102" s="18">
        <v>10</v>
      </c>
      <c r="E102" s="18"/>
      <c r="F102" s="19">
        <f t="shared" si="1"/>
        <v>1022781.5400000004</v>
      </c>
      <c r="G102" s="20" t="s">
        <v>59</v>
      </c>
      <c r="H102" s="21" t="s">
        <v>60</v>
      </c>
      <c r="I102" s="17"/>
      <c r="J102" s="22"/>
    </row>
    <row r="103" spans="1:10" x14ac:dyDescent="0.25">
      <c r="A103" s="16">
        <v>44179</v>
      </c>
      <c r="B103" s="17">
        <v>194642</v>
      </c>
      <c r="C103" s="17" t="s">
        <v>58</v>
      </c>
      <c r="D103" s="18">
        <v>10</v>
      </c>
      <c r="E103" s="18"/>
      <c r="F103" s="19">
        <f t="shared" si="1"/>
        <v>1022771.5400000004</v>
      </c>
      <c r="G103" s="20" t="s">
        <v>59</v>
      </c>
      <c r="H103" s="21" t="s">
        <v>60</v>
      </c>
      <c r="I103" s="17"/>
      <c r="J103" s="22"/>
    </row>
    <row r="104" spans="1:10" x14ac:dyDescent="0.25">
      <c r="A104" s="16">
        <v>44179</v>
      </c>
      <c r="B104" s="17">
        <v>195300</v>
      </c>
      <c r="C104" s="17" t="s">
        <v>58</v>
      </c>
      <c r="D104" s="18">
        <v>10</v>
      </c>
      <c r="E104" s="18"/>
      <c r="F104" s="19">
        <f t="shared" si="1"/>
        <v>1022761.5400000004</v>
      </c>
      <c r="G104" s="20" t="s">
        <v>59</v>
      </c>
      <c r="H104" s="21" t="s">
        <v>60</v>
      </c>
      <c r="I104" s="17"/>
      <c r="J104" s="22"/>
    </row>
    <row r="105" spans="1:10" x14ac:dyDescent="0.25">
      <c r="A105" s="16">
        <v>44179</v>
      </c>
      <c r="B105" s="17">
        <v>195749</v>
      </c>
      <c r="C105" s="17" t="s">
        <v>58</v>
      </c>
      <c r="D105" s="18">
        <v>10</v>
      </c>
      <c r="E105" s="18"/>
      <c r="F105" s="19">
        <f t="shared" si="1"/>
        <v>1022751.5400000004</v>
      </c>
      <c r="G105" s="20" t="s">
        <v>59</v>
      </c>
      <c r="H105" s="21" t="s">
        <v>60</v>
      </c>
      <c r="I105" s="17"/>
      <c r="J105" s="22"/>
    </row>
    <row r="106" spans="1:10" x14ac:dyDescent="0.25">
      <c r="A106" s="16">
        <v>44180</v>
      </c>
      <c r="B106" s="17">
        <v>904224</v>
      </c>
      <c r="C106" s="17" t="s">
        <v>19</v>
      </c>
      <c r="D106" s="18">
        <v>1002.5</v>
      </c>
      <c r="E106" s="18"/>
      <c r="F106" s="19">
        <f t="shared" si="1"/>
        <v>1021749.0400000004</v>
      </c>
      <c r="G106" s="20" t="s">
        <v>153</v>
      </c>
      <c r="H106" s="21" t="s">
        <v>154</v>
      </c>
      <c r="I106" s="17" t="s">
        <v>155</v>
      </c>
      <c r="J106" s="22">
        <v>44162</v>
      </c>
    </row>
    <row r="107" spans="1:10" x14ac:dyDescent="0.25">
      <c r="A107" s="16">
        <v>44180</v>
      </c>
      <c r="B107" s="17">
        <v>908972</v>
      </c>
      <c r="C107" s="17" t="s">
        <v>19</v>
      </c>
      <c r="D107" s="18">
        <v>2951</v>
      </c>
      <c r="E107" s="18"/>
      <c r="F107" s="19">
        <f t="shared" si="1"/>
        <v>1018798.0400000004</v>
      </c>
      <c r="G107" s="20" t="s">
        <v>36</v>
      </c>
      <c r="H107" s="21" t="s">
        <v>37</v>
      </c>
      <c r="I107" s="17" t="s">
        <v>156</v>
      </c>
      <c r="J107" s="22">
        <v>44089</v>
      </c>
    </row>
    <row r="108" spans="1:10" x14ac:dyDescent="0.25">
      <c r="A108" s="16">
        <v>44180</v>
      </c>
      <c r="B108" s="17">
        <v>149522</v>
      </c>
      <c r="C108" s="17" t="s">
        <v>65</v>
      </c>
      <c r="D108" s="18">
        <v>145</v>
      </c>
      <c r="E108" s="18"/>
      <c r="F108" s="19">
        <f t="shared" si="1"/>
        <v>1018653.0400000004</v>
      </c>
      <c r="G108" s="20" t="s">
        <v>20</v>
      </c>
      <c r="H108" s="21" t="s">
        <v>157</v>
      </c>
      <c r="I108" s="17" t="s">
        <v>158</v>
      </c>
      <c r="J108" s="22">
        <v>44165</v>
      </c>
    </row>
    <row r="109" spans="1:10" x14ac:dyDescent="0.25">
      <c r="A109" s="16">
        <v>44180</v>
      </c>
      <c r="B109" s="17">
        <v>151526</v>
      </c>
      <c r="C109" s="17" t="s">
        <v>41</v>
      </c>
      <c r="D109" s="18">
        <v>394.6</v>
      </c>
      <c r="E109" s="18"/>
      <c r="F109" s="19">
        <f t="shared" si="1"/>
        <v>1018258.4400000004</v>
      </c>
      <c r="G109" s="20" t="s">
        <v>159</v>
      </c>
      <c r="H109" s="21" t="s">
        <v>160</v>
      </c>
      <c r="I109" s="17" t="s">
        <v>161</v>
      </c>
      <c r="J109" s="22">
        <v>44151</v>
      </c>
    </row>
    <row r="110" spans="1:10" x14ac:dyDescent="0.25">
      <c r="A110" s="16">
        <v>44180</v>
      </c>
      <c r="B110" s="17"/>
      <c r="C110" s="17"/>
      <c r="D110" s="18"/>
      <c r="E110" s="18"/>
      <c r="F110" s="19">
        <f t="shared" si="1"/>
        <v>1018258.4400000004</v>
      </c>
      <c r="G110" s="20" t="s">
        <v>159</v>
      </c>
      <c r="H110" s="21" t="s">
        <v>160</v>
      </c>
      <c r="I110" s="17" t="s">
        <v>162</v>
      </c>
      <c r="J110" s="22">
        <v>44151</v>
      </c>
    </row>
    <row r="111" spans="1:10" x14ac:dyDescent="0.25">
      <c r="A111" s="16">
        <v>44180</v>
      </c>
      <c r="B111" s="17">
        <v>916096</v>
      </c>
      <c r="C111" s="17" t="s">
        <v>19</v>
      </c>
      <c r="D111" s="18">
        <v>120</v>
      </c>
      <c r="E111" s="18"/>
      <c r="F111" s="19">
        <f t="shared" si="1"/>
        <v>1018138.4400000004</v>
      </c>
      <c r="G111" s="20" t="s">
        <v>62</v>
      </c>
      <c r="H111" s="21" t="s">
        <v>163</v>
      </c>
      <c r="I111" s="17" t="s">
        <v>164</v>
      </c>
      <c r="J111" s="22">
        <v>44147</v>
      </c>
    </row>
    <row r="112" spans="1:10" x14ac:dyDescent="0.25">
      <c r="A112" s="16">
        <v>44180</v>
      </c>
      <c r="B112" s="17">
        <v>903321</v>
      </c>
      <c r="C112" s="17" t="s">
        <v>19</v>
      </c>
      <c r="D112" s="18">
        <v>600</v>
      </c>
      <c r="E112" s="18"/>
      <c r="F112" s="19">
        <f t="shared" si="1"/>
        <v>1017538.4400000004</v>
      </c>
      <c r="G112" s="20" t="s">
        <v>20</v>
      </c>
      <c r="H112" s="21" t="s">
        <v>165</v>
      </c>
      <c r="I112" s="17" t="s">
        <v>166</v>
      </c>
      <c r="J112" s="22">
        <v>44166</v>
      </c>
    </row>
    <row r="113" spans="1:10" x14ac:dyDescent="0.25">
      <c r="A113" s="16">
        <v>44180</v>
      </c>
      <c r="B113" s="17">
        <v>148628</v>
      </c>
      <c r="C113" s="17" t="s">
        <v>65</v>
      </c>
      <c r="D113" s="18">
        <v>1848.6</v>
      </c>
      <c r="E113" s="18"/>
      <c r="F113" s="19">
        <f t="shared" si="1"/>
        <v>1015689.8400000004</v>
      </c>
      <c r="G113" s="20" t="s">
        <v>36</v>
      </c>
      <c r="H113" s="21" t="s">
        <v>167</v>
      </c>
      <c r="I113" s="17" t="s">
        <v>168</v>
      </c>
      <c r="J113" s="22">
        <v>44162</v>
      </c>
    </row>
    <row r="114" spans="1:10" x14ac:dyDescent="0.25">
      <c r="A114" s="16">
        <v>44180</v>
      </c>
      <c r="B114" s="17">
        <v>916997</v>
      </c>
      <c r="C114" s="17" t="s">
        <v>19</v>
      </c>
      <c r="D114" s="18">
        <v>1350.39</v>
      </c>
      <c r="E114" s="18"/>
      <c r="F114" s="19">
        <f t="shared" si="1"/>
        <v>1014339.4500000004</v>
      </c>
      <c r="G114" s="20" t="s">
        <v>169</v>
      </c>
      <c r="H114" s="21" t="s">
        <v>170</v>
      </c>
      <c r="I114" s="17" t="s">
        <v>171</v>
      </c>
      <c r="J114" s="22">
        <v>44166</v>
      </c>
    </row>
    <row r="115" spans="1:10" x14ac:dyDescent="0.25">
      <c r="A115" s="16">
        <v>44180</v>
      </c>
      <c r="B115" s="17">
        <v>369318</v>
      </c>
      <c r="C115" s="17" t="s">
        <v>172</v>
      </c>
      <c r="D115" s="18">
        <v>1192.0999999999999</v>
      </c>
      <c r="E115" s="18"/>
      <c r="F115" s="19">
        <f t="shared" si="1"/>
        <v>1013147.3500000004</v>
      </c>
      <c r="G115" s="20" t="s">
        <v>173</v>
      </c>
      <c r="H115" s="21" t="s">
        <v>174</v>
      </c>
      <c r="I115" s="17" t="s">
        <v>175</v>
      </c>
      <c r="J115" s="22">
        <v>44180</v>
      </c>
    </row>
    <row r="116" spans="1:10" x14ac:dyDescent="0.25">
      <c r="A116" s="16">
        <v>44180</v>
      </c>
      <c r="B116" s="17">
        <v>148628</v>
      </c>
      <c r="C116" s="17" t="s">
        <v>58</v>
      </c>
      <c r="D116" s="18">
        <v>10</v>
      </c>
      <c r="E116" s="18"/>
      <c r="F116" s="19">
        <f t="shared" si="1"/>
        <v>1013137.3500000004</v>
      </c>
      <c r="G116" s="20" t="s">
        <v>59</v>
      </c>
      <c r="H116" s="21" t="s">
        <v>60</v>
      </c>
      <c r="I116" s="17" t="s">
        <v>61</v>
      </c>
      <c r="J116" s="22"/>
    </row>
    <row r="117" spans="1:10" x14ac:dyDescent="0.25">
      <c r="A117" s="16">
        <v>44180</v>
      </c>
      <c r="B117" s="17">
        <v>149522</v>
      </c>
      <c r="C117" s="17" t="s">
        <v>58</v>
      </c>
      <c r="D117" s="18">
        <v>10</v>
      </c>
      <c r="E117" s="18"/>
      <c r="F117" s="19">
        <f t="shared" si="1"/>
        <v>1013127.3500000004</v>
      </c>
      <c r="G117" s="20" t="s">
        <v>59</v>
      </c>
      <c r="H117" s="21" t="s">
        <v>60</v>
      </c>
      <c r="I117" s="17"/>
      <c r="J117" s="22"/>
    </row>
    <row r="118" spans="1:10" x14ac:dyDescent="0.25">
      <c r="A118" s="16">
        <v>44180</v>
      </c>
      <c r="B118" s="17">
        <v>970198</v>
      </c>
      <c r="C118" s="17" t="s">
        <v>19</v>
      </c>
      <c r="D118" s="18">
        <v>299</v>
      </c>
      <c r="E118" s="18"/>
      <c r="F118" s="19">
        <f t="shared" si="1"/>
        <v>1012828.3500000004</v>
      </c>
      <c r="G118" s="20" t="s">
        <v>176</v>
      </c>
      <c r="H118" s="21" t="s">
        <v>177</v>
      </c>
      <c r="I118" s="17" t="s">
        <v>178</v>
      </c>
      <c r="J118" s="22">
        <v>44166</v>
      </c>
    </row>
    <row r="119" spans="1:10" x14ac:dyDescent="0.25">
      <c r="A119" s="16">
        <v>44180</v>
      </c>
      <c r="B119" s="17">
        <v>970849</v>
      </c>
      <c r="C119" s="17" t="s">
        <v>19</v>
      </c>
      <c r="D119" s="18">
        <v>169.74</v>
      </c>
      <c r="E119" s="18"/>
      <c r="F119" s="19">
        <f t="shared" si="1"/>
        <v>1012658.6100000005</v>
      </c>
      <c r="G119" s="20" t="s">
        <v>176</v>
      </c>
      <c r="H119" s="21" t="s">
        <v>177</v>
      </c>
      <c r="I119" s="17" t="s">
        <v>179</v>
      </c>
      <c r="J119" s="22">
        <v>44166</v>
      </c>
    </row>
    <row r="120" spans="1:10" x14ac:dyDescent="0.25">
      <c r="A120" s="16">
        <v>44180</v>
      </c>
      <c r="B120" s="17"/>
      <c r="C120" s="17"/>
      <c r="D120" s="18"/>
      <c r="E120" s="18"/>
      <c r="F120" s="19">
        <f t="shared" si="1"/>
        <v>1012658.6100000005</v>
      </c>
      <c r="G120" s="20" t="s">
        <v>176</v>
      </c>
      <c r="H120" s="21" t="s">
        <v>180</v>
      </c>
      <c r="I120" s="17" t="s">
        <v>181</v>
      </c>
      <c r="J120" s="22">
        <v>44166</v>
      </c>
    </row>
    <row r="121" spans="1:10" x14ac:dyDescent="0.25">
      <c r="A121" s="16">
        <v>44181</v>
      </c>
      <c r="B121" s="17">
        <v>600253</v>
      </c>
      <c r="C121" s="17" t="s">
        <v>19</v>
      </c>
      <c r="D121" s="18">
        <v>135.27000000000001</v>
      </c>
      <c r="E121" s="18"/>
      <c r="F121" s="19">
        <f t="shared" si="1"/>
        <v>1012523.3400000004</v>
      </c>
      <c r="G121" s="20" t="s">
        <v>153</v>
      </c>
      <c r="H121" s="21" t="s">
        <v>182</v>
      </c>
      <c r="I121" s="17" t="s">
        <v>183</v>
      </c>
      <c r="J121" s="22">
        <v>44152</v>
      </c>
    </row>
    <row r="122" spans="1:10" x14ac:dyDescent="0.25">
      <c r="A122" s="16">
        <v>44181</v>
      </c>
      <c r="B122" s="17">
        <v>596580</v>
      </c>
      <c r="C122" s="17" t="s">
        <v>19</v>
      </c>
      <c r="D122" s="18">
        <v>706.31</v>
      </c>
      <c r="E122" s="18"/>
      <c r="F122" s="19">
        <f t="shared" si="1"/>
        <v>1011817.0300000004</v>
      </c>
      <c r="G122" s="20" t="s">
        <v>62</v>
      </c>
      <c r="H122" s="21" t="s">
        <v>184</v>
      </c>
      <c r="I122" s="17" t="s">
        <v>185</v>
      </c>
      <c r="J122" s="22">
        <v>44148</v>
      </c>
    </row>
    <row r="123" spans="1:10" x14ac:dyDescent="0.25">
      <c r="A123" s="16">
        <v>44181</v>
      </c>
      <c r="B123" s="17">
        <v>598351</v>
      </c>
      <c r="C123" s="17" t="s">
        <v>19</v>
      </c>
      <c r="D123" s="18">
        <v>912</v>
      </c>
      <c r="E123" s="18"/>
      <c r="F123" s="19">
        <f t="shared" si="1"/>
        <v>1010905.0300000004</v>
      </c>
      <c r="G123" s="20" t="s">
        <v>62</v>
      </c>
      <c r="H123" s="21" t="s">
        <v>186</v>
      </c>
      <c r="I123" s="17" t="s">
        <v>187</v>
      </c>
      <c r="J123" s="22">
        <v>44147</v>
      </c>
    </row>
    <row r="124" spans="1:10" x14ac:dyDescent="0.25">
      <c r="A124" s="16">
        <v>44181</v>
      </c>
      <c r="B124" s="17">
        <v>111724</v>
      </c>
      <c r="C124" s="17" t="s">
        <v>65</v>
      </c>
      <c r="D124" s="18">
        <v>907</v>
      </c>
      <c r="E124" s="18"/>
      <c r="F124" s="19">
        <f t="shared" si="1"/>
        <v>1009998.0300000004</v>
      </c>
      <c r="G124" s="20" t="s">
        <v>62</v>
      </c>
      <c r="H124" s="21" t="s">
        <v>188</v>
      </c>
      <c r="I124" s="17" t="s">
        <v>189</v>
      </c>
      <c r="J124" s="22">
        <v>44148</v>
      </c>
    </row>
    <row r="125" spans="1:10" x14ac:dyDescent="0.25">
      <c r="A125" s="16">
        <v>44181</v>
      </c>
      <c r="B125" s="17">
        <v>111724</v>
      </c>
      <c r="C125" s="17" t="s">
        <v>58</v>
      </c>
      <c r="D125" s="18">
        <v>10</v>
      </c>
      <c r="E125" s="18"/>
      <c r="F125" s="19">
        <f t="shared" si="1"/>
        <v>1009988.0300000004</v>
      </c>
      <c r="G125" s="20" t="s">
        <v>59</v>
      </c>
      <c r="H125" s="21" t="s">
        <v>60</v>
      </c>
      <c r="I125" s="17" t="s">
        <v>61</v>
      </c>
      <c r="J125" s="22"/>
    </row>
    <row r="126" spans="1:10" x14ac:dyDescent="0.25">
      <c r="A126" s="16">
        <v>44181</v>
      </c>
      <c r="B126" s="17">
        <v>124973</v>
      </c>
      <c r="C126" s="17" t="s">
        <v>58</v>
      </c>
      <c r="D126" s="18">
        <v>10</v>
      </c>
      <c r="E126" s="18"/>
      <c r="F126" s="19">
        <f t="shared" si="1"/>
        <v>1009978.0300000004</v>
      </c>
      <c r="G126" s="20" t="s">
        <v>59</v>
      </c>
      <c r="H126" s="21" t="s">
        <v>60</v>
      </c>
      <c r="I126" s="17"/>
      <c r="J126" s="22"/>
    </row>
    <row r="127" spans="1:10" x14ac:dyDescent="0.25">
      <c r="A127" s="16">
        <v>44181</v>
      </c>
      <c r="B127" s="17">
        <v>597699</v>
      </c>
      <c r="C127" s="17" t="s">
        <v>19</v>
      </c>
      <c r="D127" s="18">
        <v>903.6</v>
      </c>
      <c r="E127" s="18"/>
      <c r="F127" s="19">
        <f t="shared" si="1"/>
        <v>1009074.4300000004</v>
      </c>
      <c r="G127" s="20" t="s">
        <v>36</v>
      </c>
      <c r="H127" s="21" t="s">
        <v>53</v>
      </c>
      <c r="I127" s="17" t="s">
        <v>190</v>
      </c>
      <c r="J127" s="22">
        <v>44153</v>
      </c>
    </row>
    <row r="128" spans="1:10" x14ac:dyDescent="0.25">
      <c r="A128" s="16">
        <v>44181</v>
      </c>
      <c r="B128" s="17">
        <v>597118</v>
      </c>
      <c r="C128" s="17" t="s">
        <v>19</v>
      </c>
      <c r="D128" s="18">
        <v>223.3</v>
      </c>
      <c r="E128" s="18"/>
      <c r="F128" s="19">
        <f t="shared" si="1"/>
        <v>1008851.1300000004</v>
      </c>
      <c r="G128" s="20" t="s">
        <v>26</v>
      </c>
      <c r="H128" s="21" t="s">
        <v>191</v>
      </c>
      <c r="I128" s="17" t="s">
        <v>192</v>
      </c>
      <c r="J128" s="22">
        <v>44146</v>
      </c>
    </row>
    <row r="129" spans="1:10" x14ac:dyDescent="0.25">
      <c r="A129" s="16">
        <v>44181</v>
      </c>
      <c r="B129" s="17">
        <v>599692</v>
      </c>
      <c r="C129" s="17" t="s">
        <v>19</v>
      </c>
      <c r="D129" s="18">
        <v>3103.36</v>
      </c>
      <c r="E129" s="18"/>
      <c r="F129" s="19">
        <f t="shared" si="1"/>
        <v>1005747.7700000004</v>
      </c>
      <c r="G129" s="20" t="s">
        <v>36</v>
      </c>
      <c r="H129" s="21" t="s">
        <v>193</v>
      </c>
      <c r="I129" s="17" t="s">
        <v>194</v>
      </c>
      <c r="J129" s="22">
        <v>44167</v>
      </c>
    </row>
    <row r="130" spans="1:10" x14ac:dyDescent="0.25">
      <c r="A130" s="16">
        <v>44181</v>
      </c>
      <c r="B130" s="17">
        <v>124973</v>
      </c>
      <c r="C130" s="17" t="s">
        <v>65</v>
      </c>
      <c r="D130" s="18">
        <v>100</v>
      </c>
      <c r="E130" s="18"/>
      <c r="F130" s="19">
        <f t="shared" si="1"/>
        <v>1005647.7700000004</v>
      </c>
      <c r="G130" s="20" t="s">
        <v>62</v>
      </c>
      <c r="H130" s="21" t="s">
        <v>195</v>
      </c>
      <c r="I130" s="17" t="s">
        <v>196</v>
      </c>
      <c r="J130" s="22">
        <v>44147</v>
      </c>
    </row>
    <row r="131" spans="1:10" x14ac:dyDescent="0.25">
      <c r="A131" s="16">
        <v>44181</v>
      </c>
      <c r="B131" s="17">
        <v>598890</v>
      </c>
      <c r="C131" s="17" t="s">
        <v>19</v>
      </c>
      <c r="D131" s="18">
        <v>995</v>
      </c>
      <c r="E131" s="18"/>
      <c r="F131" s="19">
        <f t="shared" si="1"/>
        <v>1004652.7700000004</v>
      </c>
      <c r="G131" s="20" t="s">
        <v>29</v>
      </c>
      <c r="H131" s="21" t="s">
        <v>30</v>
      </c>
      <c r="I131" s="17" t="s">
        <v>197</v>
      </c>
      <c r="J131" s="22">
        <v>44151</v>
      </c>
    </row>
    <row r="132" spans="1:10" x14ac:dyDescent="0.25">
      <c r="A132" s="16">
        <v>44182</v>
      </c>
      <c r="B132" s="17">
        <v>369318</v>
      </c>
      <c r="C132" s="17" t="s">
        <v>172</v>
      </c>
      <c r="D132" s="18">
        <v>31528.23</v>
      </c>
      <c r="E132" s="18"/>
      <c r="F132" s="19">
        <f t="shared" si="1"/>
        <v>973124.54000000039</v>
      </c>
      <c r="G132" s="20" t="s">
        <v>173</v>
      </c>
      <c r="H132" s="21" t="s">
        <v>198</v>
      </c>
      <c r="I132" s="17" t="s">
        <v>199</v>
      </c>
      <c r="J132" s="22">
        <v>44182</v>
      </c>
    </row>
    <row r="133" spans="1:10" x14ac:dyDescent="0.25">
      <c r="A133" s="16">
        <v>44182</v>
      </c>
      <c r="B133" s="17">
        <v>133419</v>
      </c>
      <c r="C133" s="17" t="s">
        <v>58</v>
      </c>
      <c r="D133" s="18">
        <v>10</v>
      </c>
      <c r="E133" s="18"/>
      <c r="F133" s="19">
        <f t="shared" si="1"/>
        <v>973114.54000000039</v>
      </c>
      <c r="G133" s="20" t="s">
        <v>59</v>
      </c>
      <c r="H133" s="21" t="s">
        <v>60</v>
      </c>
      <c r="I133" s="17" t="s">
        <v>61</v>
      </c>
      <c r="J133" s="22"/>
    </row>
    <row r="134" spans="1:10" x14ac:dyDescent="0.25">
      <c r="A134" s="16">
        <v>44182</v>
      </c>
      <c r="B134" s="17">
        <v>133419</v>
      </c>
      <c r="C134" s="17" t="s">
        <v>65</v>
      </c>
      <c r="D134" s="18">
        <v>330</v>
      </c>
      <c r="E134" s="18"/>
      <c r="F134" s="19">
        <f t="shared" si="1"/>
        <v>972784.54000000039</v>
      </c>
      <c r="G134" s="20" t="s">
        <v>36</v>
      </c>
      <c r="H134" s="21" t="s">
        <v>200</v>
      </c>
      <c r="I134" s="17" t="s">
        <v>201</v>
      </c>
      <c r="J134" s="22">
        <v>44166</v>
      </c>
    </row>
    <row r="135" spans="1:10" x14ac:dyDescent="0.25">
      <c r="A135" s="16">
        <v>44182</v>
      </c>
      <c r="B135" s="17">
        <v>522297</v>
      </c>
      <c r="C135" s="17" t="s">
        <v>19</v>
      </c>
      <c r="D135" s="18">
        <v>238.13</v>
      </c>
      <c r="E135" s="18"/>
      <c r="F135" s="19">
        <f t="shared" si="1"/>
        <v>972546.41000000038</v>
      </c>
      <c r="G135" s="20" t="s">
        <v>159</v>
      </c>
      <c r="H135" s="21" t="s">
        <v>160</v>
      </c>
      <c r="I135" s="17" t="s">
        <v>202</v>
      </c>
      <c r="J135" s="22">
        <v>44154</v>
      </c>
    </row>
    <row r="136" spans="1:10" x14ac:dyDescent="0.25">
      <c r="A136" s="16">
        <v>44182</v>
      </c>
      <c r="B136" s="17">
        <v>521709</v>
      </c>
      <c r="C136" s="17" t="s">
        <v>19</v>
      </c>
      <c r="D136" s="18">
        <v>1152</v>
      </c>
      <c r="E136" s="18"/>
      <c r="F136" s="19">
        <f t="shared" si="1"/>
        <v>971394.41000000038</v>
      </c>
      <c r="G136" s="20" t="s">
        <v>153</v>
      </c>
      <c r="H136" s="21" t="s">
        <v>154</v>
      </c>
      <c r="I136" s="17" t="s">
        <v>203</v>
      </c>
      <c r="J136" s="22">
        <v>44152</v>
      </c>
    </row>
    <row r="137" spans="1:10" x14ac:dyDescent="0.25">
      <c r="A137" s="16">
        <v>44183</v>
      </c>
      <c r="B137" s="17">
        <v>369318</v>
      </c>
      <c r="C137" s="17" t="s">
        <v>172</v>
      </c>
      <c r="D137" s="18">
        <v>193509.56</v>
      </c>
      <c r="E137" s="18"/>
      <c r="F137" s="19">
        <f t="shared" si="1"/>
        <v>777884.85000000033</v>
      </c>
      <c r="G137" s="20" t="s">
        <v>204</v>
      </c>
      <c r="H137" s="21" t="s">
        <v>198</v>
      </c>
      <c r="I137" s="17" t="s">
        <v>61</v>
      </c>
      <c r="J137" s="22"/>
    </row>
    <row r="138" spans="1:10" x14ac:dyDescent="0.25">
      <c r="A138" s="16">
        <v>44183</v>
      </c>
      <c r="B138" s="17">
        <v>181412</v>
      </c>
      <c r="C138" s="17" t="s">
        <v>41</v>
      </c>
      <c r="D138" s="18">
        <v>271.3</v>
      </c>
      <c r="E138" s="18"/>
      <c r="F138" s="19">
        <f t="shared" ref="F138:F201" si="2">F137-D138+E138</f>
        <v>777613.55000000028</v>
      </c>
      <c r="G138" s="20" t="s">
        <v>42</v>
      </c>
      <c r="H138" s="21" t="s">
        <v>43</v>
      </c>
      <c r="I138" s="17" t="s">
        <v>44</v>
      </c>
      <c r="J138" s="22">
        <v>44182</v>
      </c>
    </row>
    <row r="139" spans="1:10" x14ac:dyDescent="0.25">
      <c r="A139" s="16">
        <v>44183</v>
      </c>
      <c r="B139" s="17">
        <v>429945</v>
      </c>
      <c r="C139" s="17" t="s">
        <v>205</v>
      </c>
      <c r="D139" s="18">
        <v>3033.98</v>
      </c>
      <c r="E139" s="18"/>
      <c r="F139" s="19">
        <f t="shared" si="2"/>
        <v>774579.5700000003</v>
      </c>
      <c r="G139" s="20" t="s">
        <v>206</v>
      </c>
      <c r="H139" s="21" t="s">
        <v>207</v>
      </c>
      <c r="I139" s="17" t="s">
        <v>208</v>
      </c>
      <c r="J139" s="22">
        <v>44145</v>
      </c>
    </row>
    <row r="140" spans="1:10" x14ac:dyDescent="0.25">
      <c r="A140" s="16">
        <v>44183</v>
      </c>
      <c r="B140" s="17">
        <v>420100</v>
      </c>
      <c r="C140" s="17" t="s">
        <v>205</v>
      </c>
      <c r="D140" s="18">
        <v>5072.5</v>
      </c>
      <c r="E140" s="18"/>
      <c r="F140" s="19">
        <f t="shared" si="2"/>
        <v>769507.0700000003</v>
      </c>
      <c r="G140" s="20" t="s">
        <v>209</v>
      </c>
      <c r="H140" s="21" t="s">
        <v>210</v>
      </c>
      <c r="I140" s="17" t="s">
        <v>208</v>
      </c>
      <c r="J140" s="22">
        <v>44148</v>
      </c>
    </row>
    <row r="141" spans="1:10" x14ac:dyDescent="0.25">
      <c r="A141" s="16">
        <v>44183</v>
      </c>
      <c r="B141" s="17">
        <v>824295</v>
      </c>
      <c r="C141" s="17" t="s">
        <v>211</v>
      </c>
      <c r="D141" s="18">
        <v>70</v>
      </c>
      <c r="E141" s="18"/>
      <c r="F141" s="19">
        <f t="shared" si="2"/>
        <v>769437.0700000003</v>
      </c>
      <c r="G141" s="20" t="s">
        <v>212</v>
      </c>
      <c r="H141" s="21" t="s">
        <v>213</v>
      </c>
      <c r="I141" s="17" t="s">
        <v>214</v>
      </c>
      <c r="J141" s="22">
        <v>44145</v>
      </c>
    </row>
    <row r="142" spans="1:10" x14ac:dyDescent="0.25">
      <c r="A142" s="16">
        <v>44183</v>
      </c>
      <c r="B142" s="17">
        <v>420182</v>
      </c>
      <c r="C142" s="17" t="s">
        <v>205</v>
      </c>
      <c r="D142" s="18">
        <v>1610.52</v>
      </c>
      <c r="E142" s="18"/>
      <c r="F142" s="19">
        <f t="shared" si="2"/>
        <v>767826.55000000028</v>
      </c>
      <c r="G142" s="20" t="s">
        <v>215</v>
      </c>
      <c r="H142" s="21" t="s">
        <v>216</v>
      </c>
      <c r="I142" s="17" t="s">
        <v>217</v>
      </c>
      <c r="J142" s="22">
        <v>44176</v>
      </c>
    </row>
    <row r="143" spans="1:10" x14ac:dyDescent="0.25">
      <c r="A143" s="16">
        <v>44183</v>
      </c>
      <c r="B143" s="17">
        <v>420327</v>
      </c>
      <c r="C143" s="17" t="s">
        <v>205</v>
      </c>
      <c r="D143" s="18">
        <v>1053.8800000000001</v>
      </c>
      <c r="E143" s="18"/>
      <c r="F143" s="19">
        <f t="shared" si="2"/>
        <v>766772.67000000027</v>
      </c>
      <c r="G143" s="20" t="s">
        <v>215</v>
      </c>
      <c r="H143" s="21" t="s">
        <v>216</v>
      </c>
      <c r="I143" s="17" t="s">
        <v>218</v>
      </c>
      <c r="J143" s="22">
        <v>44176</v>
      </c>
    </row>
    <row r="144" spans="1:10" x14ac:dyDescent="0.25">
      <c r="A144" s="16">
        <v>44183</v>
      </c>
      <c r="B144" s="17">
        <v>429769</v>
      </c>
      <c r="C144" s="17" t="s">
        <v>205</v>
      </c>
      <c r="D144" s="18">
        <v>4673.5600000000004</v>
      </c>
      <c r="E144" s="18"/>
      <c r="F144" s="19">
        <f t="shared" si="2"/>
        <v>762099.11000000022</v>
      </c>
      <c r="G144" s="20" t="s">
        <v>215</v>
      </c>
      <c r="H144" s="21" t="s">
        <v>216</v>
      </c>
      <c r="I144" s="17" t="s">
        <v>127</v>
      </c>
      <c r="J144" s="22">
        <v>44176</v>
      </c>
    </row>
    <row r="145" spans="1:10" x14ac:dyDescent="0.25">
      <c r="A145" s="16">
        <v>44183</v>
      </c>
      <c r="B145" s="17">
        <v>824714</v>
      </c>
      <c r="C145" s="17" t="s">
        <v>211</v>
      </c>
      <c r="D145" s="18">
        <v>36466.980000000003</v>
      </c>
      <c r="E145" s="18"/>
      <c r="F145" s="19">
        <f t="shared" si="2"/>
        <v>725632.13000000024</v>
      </c>
      <c r="G145" s="20" t="s">
        <v>219</v>
      </c>
      <c r="H145" s="21" t="s">
        <v>220</v>
      </c>
      <c r="I145" s="17" t="s">
        <v>221</v>
      </c>
      <c r="J145" s="22">
        <v>44182</v>
      </c>
    </row>
    <row r="146" spans="1:10" x14ac:dyDescent="0.25">
      <c r="A146" s="16">
        <v>44183</v>
      </c>
      <c r="B146" s="17">
        <v>420390</v>
      </c>
      <c r="C146" s="17" t="s">
        <v>205</v>
      </c>
      <c r="D146" s="18">
        <v>321.60000000000002</v>
      </c>
      <c r="E146" s="18"/>
      <c r="F146" s="19">
        <f t="shared" si="2"/>
        <v>725310.53000000026</v>
      </c>
      <c r="G146" s="20" t="s">
        <v>215</v>
      </c>
      <c r="H146" s="21" t="s">
        <v>216</v>
      </c>
      <c r="I146" s="17" t="s">
        <v>222</v>
      </c>
      <c r="J146" s="22">
        <v>44176</v>
      </c>
    </row>
    <row r="147" spans="1:10" x14ac:dyDescent="0.25">
      <c r="A147" s="16">
        <v>44183</v>
      </c>
      <c r="B147" s="17">
        <v>429867</v>
      </c>
      <c r="C147" s="17" t="s">
        <v>205</v>
      </c>
      <c r="D147" s="18">
        <v>33060.58</v>
      </c>
      <c r="E147" s="18"/>
      <c r="F147" s="19">
        <f t="shared" si="2"/>
        <v>692249.9500000003</v>
      </c>
      <c r="G147" s="20" t="s">
        <v>215</v>
      </c>
      <c r="H147" s="21" t="s">
        <v>216</v>
      </c>
      <c r="I147" s="17" t="s">
        <v>132</v>
      </c>
      <c r="J147" s="22">
        <v>44176</v>
      </c>
    </row>
    <row r="148" spans="1:10" x14ac:dyDescent="0.25">
      <c r="A148" s="16">
        <v>44183</v>
      </c>
      <c r="B148" s="17">
        <v>429678</v>
      </c>
      <c r="C148" s="17" t="s">
        <v>205</v>
      </c>
      <c r="D148" s="18">
        <v>2118.54</v>
      </c>
      <c r="E148" s="18"/>
      <c r="F148" s="19">
        <f t="shared" si="2"/>
        <v>690131.41000000027</v>
      </c>
      <c r="G148" s="20" t="s">
        <v>209</v>
      </c>
      <c r="H148" s="21" t="s">
        <v>216</v>
      </c>
      <c r="I148" s="17" t="s">
        <v>223</v>
      </c>
      <c r="J148" s="22">
        <v>44162</v>
      </c>
    </row>
    <row r="149" spans="1:10" x14ac:dyDescent="0.25">
      <c r="A149" s="16">
        <v>44183</v>
      </c>
      <c r="B149" s="17">
        <v>824350</v>
      </c>
      <c r="C149" s="17" t="s">
        <v>211</v>
      </c>
      <c r="D149" s="18">
        <v>45868.08</v>
      </c>
      <c r="E149" s="18"/>
      <c r="F149" s="19">
        <f t="shared" si="2"/>
        <v>644263.33000000031</v>
      </c>
      <c r="G149" s="20" t="s">
        <v>219</v>
      </c>
      <c r="H149" s="21" t="s">
        <v>220</v>
      </c>
      <c r="I149" s="17" t="s">
        <v>224</v>
      </c>
      <c r="J149" s="22">
        <v>44176</v>
      </c>
    </row>
    <row r="150" spans="1:10" x14ac:dyDescent="0.25">
      <c r="A150" s="16">
        <v>44183</v>
      </c>
      <c r="B150" s="17">
        <v>490698</v>
      </c>
      <c r="C150" s="17" t="s">
        <v>19</v>
      </c>
      <c r="D150" s="18">
        <v>1567.5</v>
      </c>
      <c r="E150" s="18"/>
      <c r="F150" s="19">
        <f t="shared" si="2"/>
        <v>642695.83000000031</v>
      </c>
      <c r="G150" s="20" t="s">
        <v>36</v>
      </c>
      <c r="H150" s="21" t="s">
        <v>51</v>
      </c>
      <c r="I150" s="17" t="s">
        <v>225</v>
      </c>
      <c r="J150" s="22">
        <v>44153</v>
      </c>
    </row>
    <row r="151" spans="1:10" x14ac:dyDescent="0.25">
      <c r="A151" s="16">
        <v>44183</v>
      </c>
      <c r="B151" s="17">
        <v>300012</v>
      </c>
      <c r="C151" s="17" t="s">
        <v>15</v>
      </c>
      <c r="D151" s="18">
        <v>10200</v>
      </c>
      <c r="E151" s="18"/>
      <c r="F151" s="19">
        <f t="shared" si="2"/>
        <v>632495.83000000031</v>
      </c>
      <c r="G151" s="20" t="s">
        <v>16</v>
      </c>
      <c r="H151" s="21" t="s">
        <v>226</v>
      </c>
      <c r="I151" s="17" t="s">
        <v>227</v>
      </c>
      <c r="J151" s="22">
        <v>44175</v>
      </c>
    </row>
    <row r="152" spans="1:10" x14ac:dyDescent="0.25">
      <c r="A152" s="16">
        <v>44186</v>
      </c>
      <c r="B152" s="17">
        <v>144478</v>
      </c>
      <c r="C152" s="17" t="s">
        <v>65</v>
      </c>
      <c r="D152" s="18">
        <v>2252.4</v>
      </c>
      <c r="E152" s="18"/>
      <c r="F152" s="19">
        <f t="shared" si="2"/>
        <v>630243.43000000028</v>
      </c>
      <c r="G152" s="20" t="s">
        <v>16</v>
      </c>
      <c r="H152" s="21" t="s">
        <v>228</v>
      </c>
      <c r="I152" s="17" t="s">
        <v>229</v>
      </c>
      <c r="J152" s="22">
        <v>44179</v>
      </c>
    </row>
    <row r="153" spans="1:10" x14ac:dyDescent="0.25">
      <c r="A153" s="16">
        <v>44186</v>
      </c>
      <c r="B153" s="17">
        <v>817137</v>
      </c>
      <c r="C153" s="17" t="s">
        <v>19</v>
      </c>
      <c r="D153" s="18">
        <v>2134</v>
      </c>
      <c r="E153" s="18"/>
      <c r="F153" s="19">
        <f t="shared" si="2"/>
        <v>628109.43000000028</v>
      </c>
      <c r="G153" s="20" t="s">
        <v>36</v>
      </c>
      <c r="H153" s="21" t="s">
        <v>230</v>
      </c>
      <c r="I153" s="17" t="s">
        <v>231</v>
      </c>
      <c r="J153" s="22">
        <v>44159</v>
      </c>
    </row>
    <row r="154" spans="1:10" x14ac:dyDescent="0.25">
      <c r="A154" s="16">
        <v>44186</v>
      </c>
      <c r="B154" s="17">
        <v>146201</v>
      </c>
      <c r="C154" s="17" t="s">
        <v>65</v>
      </c>
      <c r="D154" s="18">
        <v>4130</v>
      </c>
      <c r="E154" s="18"/>
      <c r="F154" s="19">
        <f t="shared" si="2"/>
        <v>623979.43000000028</v>
      </c>
      <c r="G154" s="20" t="s">
        <v>16</v>
      </c>
      <c r="H154" s="21" t="s">
        <v>232</v>
      </c>
      <c r="I154" s="17" t="s">
        <v>233</v>
      </c>
      <c r="J154" s="22">
        <v>44176</v>
      </c>
    </row>
    <row r="155" spans="1:10" x14ac:dyDescent="0.25">
      <c r="A155" s="16">
        <v>44186</v>
      </c>
      <c r="B155" s="17">
        <v>146605</v>
      </c>
      <c r="C155" s="17" t="s">
        <v>65</v>
      </c>
      <c r="D155" s="18">
        <v>3050</v>
      </c>
      <c r="E155" s="18"/>
      <c r="F155" s="19">
        <f t="shared" si="2"/>
        <v>620929.43000000028</v>
      </c>
      <c r="G155" s="20" t="s">
        <v>16</v>
      </c>
      <c r="H155" s="21" t="s">
        <v>234</v>
      </c>
      <c r="I155" s="17" t="s">
        <v>235</v>
      </c>
      <c r="J155" s="22">
        <v>44179</v>
      </c>
    </row>
    <row r="156" spans="1:10" x14ac:dyDescent="0.25">
      <c r="A156" s="16">
        <v>44186</v>
      </c>
      <c r="B156" s="17">
        <v>145375</v>
      </c>
      <c r="C156" s="17" t="s">
        <v>65</v>
      </c>
      <c r="D156" s="18">
        <v>16350</v>
      </c>
      <c r="E156" s="18"/>
      <c r="F156" s="19">
        <f t="shared" si="2"/>
        <v>604579.43000000028</v>
      </c>
      <c r="G156" s="20" t="s">
        <v>16</v>
      </c>
      <c r="H156" s="21" t="s">
        <v>236</v>
      </c>
      <c r="I156" s="17" t="s">
        <v>18</v>
      </c>
      <c r="J156" s="22">
        <v>44179</v>
      </c>
    </row>
    <row r="157" spans="1:10" x14ac:dyDescent="0.25">
      <c r="A157" s="16">
        <v>44186</v>
      </c>
      <c r="B157" s="17">
        <v>811544</v>
      </c>
      <c r="C157" s="17" t="s">
        <v>19</v>
      </c>
      <c r="D157" s="18">
        <v>325</v>
      </c>
      <c r="E157" s="18"/>
      <c r="F157" s="19">
        <f t="shared" si="2"/>
        <v>604254.43000000028</v>
      </c>
      <c r="G157" s="20" t="s">
        <v>153</v>
      </c>
      <c r="H157" s="21" t="s">
        <v>237</v>
      </c>
      <c r="I157" s="17" t="s">
        <v>238</v>
      </c>
      <c r="J157" s="22">
        <v>44155</v>
      </c>
    </row>
    <row r="158" spans="1:10" x14ac:dyDescent="0.25">
      <c r="A158" s="16">
        <v>44186</v>
      </c>
      <c r="B158" s="17"/>
      <c r="C158" s="17"/>
      <c r="D158" s="18"/>
      <c r="E158" s="18"/>
      <c r="F158" s="19">
        <f t="shared" si="2"/>
        <v>604254.43000000028</v>
      </c>
      <c r="G158" s="20" t="s">
        <v>153</v>
      </c>
      <c r="H158" s="21" t="s">
        <v>237</v>
      </c>
      <c r="I158" s="17" t="s">
        <v>239</v>
      </c>
      <c r="J158" s="22">
        <v>44155</v>
      </c>
    </row>
    <row r="159" spans="1:10" x14ac:dyDescent="0.25">
      <c r="A159" s="16">
        <v>44186</v>
      </c>
      <c r="B159" s="17">
        <v>806422</v>
      </c>
      <c r="C159" s="17" t="s">
        <v>19</v>
      </c>
      <c r="D159" s="18">
        <v>197.7</v>
      </c>
      <c r="E159" s="18"/>
      <c r="F159" s="19">
        <f t="shared" si="2"/>
        <v>604056.73000000033</v>
      </c>
      <c r="G159" s="20" t="s">
        <v>240</v>
      </c>
      <c r="H159" s="21" t="s">
        <v>184</v>
      </c>
      <c r="I159" s="17" t="s">
        <v>241</v>
      </c>
      <c r="J159" s="22">
        <v>44154</v>
      </c>
    </row>
    <row r="160" spans="1:10" x14ac:dyDescent="0.25">
      <c r="A160" s="16">
        <v>44186</v>
      </c>
      <c r="B160" s="17">
        <v>146908</v>
      </c>
      <c r="C160" s="17" t="s">
        <v>65</v>
      </c>
      <c r="D160" s="18">
        <v>10950</v>
      </c>
      <c r="E160" s="18"/>
      <c r="F160" s="19">
        <f t="shared" si="2"/>
        <v>593106.73000000033</v>
      </c>
      <c r="G160" s="20" t="s">
        <v>16</v>
      </c>
      <c r="H160" s="21" t="s">
        <v>242</v>
      </c>
      <c r="I160" s="17" t="s">
        <v>90</v>
      </c>
      <c r="J160" s="22">
        <v>44176</v>
      </c>
    </row>
    <row r="161" spans="1:10" x14ac:dyDescent="0.25">
      <c r="A161" s="16">
        <v>44186</v>
      </c>
      <c r="B161" s="17">
        <v>144936</v>
      </c>
      <c r="C161" s="17" t="s">
        <v>65</v>
      </c>
      <c r="D161" s="18">
        <v>3100</v>
      </c>
      <c r="E161" s="18"/>
      <c r="F161" s="19">
        <f t="shared" si="2"/>
        <v>590006.73000000033</v>
      </c>
      <c r="G161" s="20" t="s">
        <v>16</v>
      </c>
      <c r="H161" s="21" t="s">
        <v>243</v>
      </c>
      <c r="I161" s="17" t="s">
        <v>244</v>
      </c>
      <c r="J161" s="22">
        <v>44180</v>
      </c>
    </row>
    <row r="162" spans="1:10" x14ac:dyDescent="0.25">
      <c r="A162" s="16">
        <v>44186</v>
      </c>
      <c r="B162" s="17">
        <v>818037</v>
      </c>
      <c r="C162" s="17" t="s">
        <v>19</v>
      </c>
      <c r="D162" s="18">
        <v>6421.43</v>
      </c>
      <c r="E162" s="18"/>
      <c r="F162" s="19">
        <f t="shared" si="2"/>
        <v>583585.30000000028</v>
      </c>
      <c r="G162" s="20" t="s">
        <v>245</v>
      </c>
      <c r="H162" s="21" t="s">
        <v>246</v>
      </c>
      <c r="I162" s="17" t="s">
        <v>247</v>
      </c>
      <c r="J162" s="22">
        <v>44174</v>
      </c>
    </row>
    <row r="163" spans="1:10" x14ac:dyDescent="0.25">
      <c r="A163" s="16">
        <v>44186</v>
      </c>
      <c r="B163" s="17"/>
      <c r="C163" s="17"/>
      <c r="D163" s="18"/>
      <c r="E163" s="18"/>
      <c r="F163" s="19">
        <f t="shared" si="2"/>
        <v>583585.30000000028</v>
      </c>
      <c r="G163" s="20" t="s">
        <v>245</v>
      </c>
      <c r="H163" s="21" t="s">
        <v>246</v>
      </c>
      <c r="I163" s="17" t="s">
        <v>248</v>
      </c>
      <c r="J163" s="22">
        <v>44174</v>
      </c>
    </row>
    <row r="164" spans="1:10" x14ac:dyDescent="0.25">
      <c r="A164" s="16">
        <v>44186</v>
      </c>
      <c r="B164" s="17">
        <v>813121</v>
      </c>
      <c r="C164" s="17" t="s">
        <v>19</v>
      </c>
      <c r="D164" s="18">
        <v>675</v>
      </c>
      <c r="E164" s="18"/>
      <c r="F164" s="19">
        <f t="shared" si="2"/>
        <v>582910.30000000028</v>
      </c>
      <c r="G164" s="20" t="s">
        <v>29</v>
      </c>
      <c r="H164" s="21" t="s">
        <v>30</v>
      </c>
      <c r="I164" s="17" t="s">
        <v>249</v>
      </c>
      <c r="J164" s="22">
        <v>44158</v>
      </c>
    </row>
    <row r="165" spans="1:10" x14ac:dyDescent="0.25">
      <c r="A165" s="16">
        <v>44186</v>
      </c>
      <c r="B165" s="17">
        <v>819251</v>
      </c>
      <c r="C165" s="17" t="s">
        <v>19</v>
      </c>
      <c r="D165" s="18">
        <v>1056.54</v>
      </c>
      <c r="E165" s="18"/>
      <c r="F165" s="19">
        <f t="shared" si="2"/>
        <v>581853.76000000024</v>
      </c>
      <c r="G165" s="20" t="s">
        <v>159</v>
      </c>
      <c r="H165" s="21" t="s">
        <v>250</v>
      </c>
      <c r="I165" s="17" t="s">
        <v>251</v>
      </c>
      <c r="J165" s="22">
        <v>44154</v>
      </c>
    </row>
    <row r="166" spans="1:10" x14ac:dyDescent="0.25">
      <c r="A166" s="16">
        <v>44186</v>
      </c>
      <c r="B166" s="17">
        <v>809852</v>
      </c>
      <c r="C166" s="17" t="s">
        <v>19</v>
      </c>
      <c r="D166" s="18">
        <v>1628.4</v>
      </c>
      <c r="E166" s="18"/>
      <c r="F166" s="19">
        <f t="shared" si="2"/>
        <v>580225.36000000022</v>
      </c>
      <c r="G166" s="20" t="s">
        <v>70</v>
      </c>
      <c r="H166" s="21" t="s">
        <v>252</v>
      </c>
      <c r="I166" s="17" t="s">
        <v>253</v>
      </c>
      <c r="J166" s="22">
        <v>44169</v>
      </c>
    </row>
    <row r="167" spans="1:10" x14ac:dyDescent="0.25">
      <c r="A167" s="16">
        <v>44186</v>
      </c>
      <c r="B167" s="17">
        <v>808748</v>
      </c>
      <c r="C167" s="17" t="s">
        <v>19</v>
      </c>
      <c r="D167" s="18">
        <v>573.80999999999995</v>
      </c>
      <c r="E167" s="18"/>
      <c r="F167" s="19">
        <f t="shared" si="2"/>
        <v>579651.55000000016</v>
      </c>
      <c r="G167" s="20" t="s">
        <v>62</v>
      </c>
      <c r="H167" s="21" t="s">
        <v>184</v>
      </c>
      <c r="I167" s="17" t="s">
        <v>254</v>
      </c>
      <c r="J167" s="22">
        <v>44155</v>
      </c>
    </row>
    <row r="168" spans="1:10" x14ac:dyDescent="0.25">
      <c r="A168" s="16">
        <v>44186</v>
      </c>
      <c r="B168" s="17">
        <v>807525</v>
      </c>
      <c r="C168" s="17" t="s">
        <v>19</v>
      </c>
      <c r="D168" s="18">
        <v>934.04</v>
      </c>
      <c r="E168" s="18"/>
      <c r="F168" s="19">
        <f t="shared" si="2"/>
        <v>578717.51000000013</v>
      </c>
      <c r="G168" s="20" t="s">
        <v>255</v>
      </c>
      <c r="H168" s="21" t="s">
        <v>256</v>
      </c>
      <c r="I168" s="17" t="s">
        <v>257</v>
      </c>
      <c r="J168" s="22">
        <v>44154</v>
      </c>
    </row>
    <row r="169" spans="1:10" x14ac:dyDescent="0.25">
      <c r="A169" s="16">
        <v>44186</v>
      </c>
      <c r="B169" s="17">
        <v>145877</v>
      </c>
      <c r="C169" s="17" t="s">
        <v>65</v>
      </c>
      <c r="D169" s="18">
        <v>28.8</v>
      </c>
      <c r="E169" s="18"/>
      <c r="F169" s="19">
        <f t="shared" si="2"/>
        <v>578688.71000000008</v>
      </c>
      <c r="G169" s="20" t="s">
        <v>103</v>
      </c>
      <c r="H169" s="21" t="s">
        <v>258</v>
      </c>
      <c r="I169" s="17" t="s">
        <v>259</v>
      </c>
      <c r="J169" s="22">
        <v>44186</v>
      </c>
    </row>
    <row r="170" spans="1:10" x14ac:dyDescent="0.25">
      <c r="A170" s="16">
        <v>44186</v>
      </c>
      <c r="B170" s="17">
        <v>144478</v>
      </c>
      <c r="C170" s="17" t="s">
        <v>58</v>
      </c>
      <c r="D170" s="18">
        <v>10</v>
      </c>
      <c r="E170" s="18"/>
      <c r="F170" s="19">
        <f t="shared" si="2"/>
        <v>578678.71000000008</v>
      </c>
      <c r="G170" s="20" t="s">
        <v>59</v>
      </c>
      <c r="H170" s="21" t="s">
        <v>60</v>
      </c>
      <c r="I170" s="17"/>
      <c r="J170" s="22"/>
    </row>
    <row r="171" spans="1:10" x14ac:dyDescent="0.25">
      <c r="A171" s="16">
        <v>44186</v>
      </c>
      <c r="B171" s="17">
        <v>144936</v>
      </c>
      <c r="C171" s="17" t="s">
        <v>58</v>
      </c>
      <c r="D171" s="18">
        <v>10</v>
      </c>
      <c r="E171" s="18"/>
      <c r="F171" s="19">
        <f t="shared" si="2"/>
        <v>578668.71000000008</v>
      </c>
      <c r="G171" s="20" t="s">
        <v>59</v>
      </c>
      <c r="H171" s="21" t="s">
        <v>60</v>
      </c>
      <c r="I171" s="17"/>
      <c r="J171" s="22"/>
    </row>
    <row r="172" spans="1:10" x14ac:dyDescent="0.25">
      <c r="A172" s="16">
        <v>44186</v>
      </c>
      <c r="B172" s="17">
        <v>145375</v>
      </c>
      <c r="C172" s="17" t="s">
        <v>58</v>
      </c>
      <c r="D172" s="18">
        <v>10</v>
      </c>
      <c r="E172" s="18"/>
      <c r="F172" s="19">
        <f t="shared" si="2"/>
        <v>578658.71000000008</v>
      </c>
      <c r="G172" s="20" t="s">
        <v>59</v>
      </c>
      <c r="H172" s="21" t="s">
        <v>60</v>
      </c>
      <c r="I172" s="17"/>
      <c r="J172" s="22"/>
    </row>
    <row r="173" spans="1:10" x14ac:dyDescent="0.25">
      <c r="A173" s="16">
        <v>44186</v>
      </c>
      <c r="B173" s="17">
        <v>145877</v>
      </c>
      <c r="C173" s="17" t="s">
        <v>58</v>
      </c>
      <c r="D173" s="18">
        <v>10</v>
      </c>
      <c r="E173" s="18"/>
      <c r="F173" s="19">
        <f t="shared" si="2"/>
        <v>578648.71000000008</v>
      </c>
      <c r="G173" s="20" t="s">
        <v>59</v>
      </c>
      <c r="H173" s="21" t="s">
        <v>60</v>
      </c>
      <c r="I173" s="17"/>
      <c r="J173" s="22"/>
    </row>
    <row r="174" spans="1:10" x14ac:dyDescent="0.25">
      <c r="A174" s="16">
        <v>44186</v>
      </c>
      <c r="B174" s="17">
        <v>146201</v>
      </c>
      <c r="C174" s="17" t="s">
        <v>58</v>
      </c>
      <c r="D174" s="18">
        <v>10</v>
      </c>
      <c r="E174" s="18"/>
      <c r="F174" s="19">
        <f t="shared" si="2"/>
        <v>578638.71000000008</v>
      </c>
      <c r="G174" s="20" t="s">
        <v>59</v>
      </c>
      <c r="H174" s="21" t="s">
        <v>60</v>
      </c>
      <c r="I174" s="17"/>
      <c r="J174" s="22"/>
    </row>
    <row r="175" spans="1:10" x14ac:dyDescent="0.25">
      <c r="A175" s="16">
        <v>44186</v>
      </c>
      <c r="B175" s="17">
        <v>146605</v>
      </c>
      <c r="C175" s="17" t="s">
        <v>58</v>
      </c>
      <c r="D175" s="18">
        <v>10</v>
      </c>
      <c r="E175" s="18"/>
      <c r="F175" s="19">
        <f t="shared" si="2"/>
        <v>578628.71000000008</v>
      </c>
      <c r="G175" s="20" t="s">
        <v>59</v>
      </c>
      <c r="H175" s="21" t="s">
        <v>60</v>
      </c>
      <c r="I175" s="17"/>
      <c r="J175" s="22"/>
    </row>
    <row r="176" spans="1:10" x14ac:dyDescent="0.25">
      <c r="A176" s="16">
        <v>44186</v>
      </c>
      <c r="B176" s="17">
        <v>146908</v>
      </c>
      <c r="C176" s="17" t="s">
        <v>58</v>
      </c>
      <c r="D176" s="18">
        <v>10</v>
      </c>
      <c r="E176" s="18"/>
      <c r="F176" s="19">
        <f t="shared" si="2"/>
        <v>578618.71000000008</v>
      </c>
      <c r="G176" s="20" t="s">
        <v>59</v>
      </c>
      <c r="H176" s="21" t="s">
        <v>60</v>
      </c>
      <c r="I176" s="17"/>
      <c r="J176" s="22"/>
    </row>
    <row r="177" spans="1:10" x14ac:dyDescent="0.25">
      <c r="A177" s="16">
        <v>44187</v>
      </c>
      <c r="B177" s="17">
        <v>369318</v>
      </c>
      <c r="C177" s="17" t="s">
        <v>172</v>
      </c>
      <c r="D177" s="18">
        <v>10744.11</v>
      </c>
      <c r="E177" s="18"/>
      <c r="F177" s="19">
        <f t="shared" si="2"/>
        <v>567874.60000000009</v>
      </c>
      <c r="G177" s="20" t="s">
        <v>260</v>
      </c>
      <c r="H177" s="21" t="s">
        <v>261</v>
      </c>
      <c r="I177" s="17" t="s">
        <v>262</v>
      </c>
      <c r="J177" s="22">
        <v>44187</v>
      </c>
    </row>
    <row r="178" spans="1:10" x14ac:dyDescent="0.25">
      <c r="A178" s="16">
        <v>44187</v>
      </c>
      <c r="B178" s="17"/>
      <c r="C178" s="17"/>
      <c r="D178" s="18"/>
      <c r="E178" s="18"/>
      <c r="F178" s="19">
        <f t="shared" si="2"/>
        <v>567874.60000000009</v>
      </c>
      <c r="G178" s="20" t="s">
        <v>260</v>
      </c>
      <c r="H178" s="21" t="s">
        <v>263</v>
      </c>
      <c r="I178" s="17" t="s">
        <v>264</v>
      </c>
      <c r="J178" s="22">
        <v>44187</v>
      </c>
    </row>
    <row r="179" spans="1:10" x14ac:dyDescent="0.25">
      <c r="A179" s="16">
        <v>44187</v>
      </c>
      <c r="B179" s="17">
        <v>165760</v>
      </c>
      <c r="C179" s="17" t="s">
        <v>65</v>
      </c>
      <c r="D179" s="18">
        <v>228.84</v>
      </c>
      <c r="E179" s="18"/>
      <c r="F179" s="19">
        <f t="shared" si="2"/>
        <v>567645.76000000013</v>
      </c>
      <c r="G179" s="20" t="s">
        <v>128</v>
      </c>
      <c r="H179" s="21" t="s">
        <v>265</v>
      </c>
      <c r="I179" s="17" t="s">
        <v>266</v>
      </c>
      <c r="J179" s="22">
        <v>44138</v>
      </c>
    </row>
    <row r="180" spans="1:10" x14ac:dyDescent="0.25">
      <c r="A180" s="16">
        <v>44187</v>
      </c>
      <c r="B180" s="17">
        <v>164728</v>
      </c>
      <c r="C180" s="17" t="s">
        <v>65</v>
      </c>
      <c r="D180" s="18">
        <v>1200</v>
      </c>
      <c r="E180" s="18"/>
      <c r="F180" s="19">
        <f t="shared" si="2"/>
        <v>566445.76000000013</v>
      </c>
      <c r="G180" s="20" t="s">
        <v>16</v>
      </c>
      <c r="H180" s="21" t="s">
        <v>267</v>
      </c>
      <c r="I180" s="17" t="s">
        <v>268</v>
      </c>
      <c r="J180" s="22">
        <v>44181</v>
      </c>
    </row>
    <row r="181" spans="1:10" x14ac:dyDescent="0.25">
      <c r="A181" s="16">
        <v>44187</v>
      </c>
      <c r="B181" s="17">
        <v>641843</v>
      </c>
      <c r="C181" s="17" t="s">
        <v>19</v>
      </c>
      <c r="D181" s="18">
        <v>5461.85</v>
      </c>
      <c r="E181" s="18"/>
      <c r="F181" s="19">
        <f t="shared" si="2"/>
        <v>560983.91000000015</v>
      </c>
      <c r="G181" s="20" t="s">
        <v>36</v>
      </c>
      <c r="H181" s="21" t="s">
        <v>45</v>
      </c>
      <c r="I181" s="17" t="s">
        <v>269</v>
      </c>
      <c r="J181" s="22">
        <v>44159</v>
      </c>
    </row>
    <row r="182" spans="1:10" x14ac:dyDescent="0.25">
      <c r="A182" s="16">
        <v>44187</v>
      </c>
      <c r="B182" s="17">
        <v>640585</v>
      </c>
      <c r="C182" s="17" t="s">
        <v>19</v>
      </c>
      <c r="D182" s="18">
        <v>498.34</v>
      </c>
      <c r="E182" s="18"/>
      <c r="F182" s="19">
        <f t="shared" si="2"/>
        <v>560485.57000000018</v>
      </c>
      <c r="G182" s="20" t="s">
        <v>36</v>
      </c>
      <c r="H182" s="21" t="s">
        <v>270</v>
      </c>
      <c r="I182" s="17" t="s">
        <v>271</v>
      </c>
      <c r="J182" s="22">
        <v>44159</v>
      </c>
    </row>
    <row r="183" spans="1:10" x14ac:dyDescent="0.25">
      <c r="A183" s="16">
        <v>44187</v>
      </c>
      <c r="B183" s="17">
        <v>641318</v>
      </c>
      <c r="C183" s="17" t="s">
        <v>19</v>
      </c>
      <c r="D183" s="18">
        <v>404.24</v>
      </c>
      <c r="E183" s="18"/>
      <c r="F183" s="19">
        <f t="shared" si="2"/>
        <v>560081.33000000019</v>
      </c>
      <c r="G183" s="20" t="s">
        <v>36</v>
      </c>
      <c r="H183" s="21" t="s">
        <v>272</v>
      </c>
      <c r="I183" s="17" t="s">
        <v>273</v>
      </c>
      <c r="J183" s="22">
        <v>44127</v>
      </c>
    </row>
    <row r="184" spans="1:10" x14ac:dyDescent="0.25">
      <c r="A184" s="16">
        <v>44187</v>
      </c>
      <c r="B184" s="17">
        <v>157735</v>
      </c>
      <c r="C184" s="17" t="s">
        <v>65</v>
      </c>
      <c r="D184" s="18">
        <v>3300</v>
      </c>
      <c r="E184" s="18"/>
      <c r="F184" s="19">
        <f t="shared" si="2"/>
        <v>556781.33000000019</v>
      </c>
      <c r="G184" s="20" t="s">
        <v>16</v>
      </c>
      <c r="H184" s="21" t="s">
        <v>274</v>
      </c>
      <c r="I184" s="17" t="s">
        <v>275</v>
      </c>
      <c r="J184" s="22">
        <v>44176</v>
      </c>
    </row>
    <row r="185" spans="1:10" x14ac:dyDescent="0.25">
      <c r="A185" s="16">
        <v>44187</v>
      </c>
      <c r="B185" s="17">
        <v>163920</v>
      </c>
      <c r="C185" s="17" t="s">
        <v>65</v>
      </c>
      <c r="D185" s="18">
        <v>2900</v>
      </c>
      <c r="E185" s="18"/>
      <c r="F185" s="19">
        <f t="shared" si="2"/>
        <v>553881.33000000019</v>
      </c>
      <c r="G185" s="20" t="s">
        <v>16</v>
      </c>
      <c r="H185" s="21" t="s">
        <v>276</v>
      </c>
      <c r="I185" s="17" t="s">
        <v>18</v>
      </c>
      <c r="J185" s="22">
        <v>44182</v>
      </c>
    </row>
    <row r="186" spans="1:10" x14ac:dyDescent="0.25">
      <c r="A186" s="16">
        <v>44187</v>
      </c>
      <c r="B186" s="17"/>
      <c r="C186" s="17"/>
      <c r="D186" s="18"/>
      <c r="E186" s="18"/>
      <c r="F186" s="19">
        <f t="shared" si="2"/>
        <v>553881.33000000019</v>
      </c>
      <c r="G186" s="20" t="s">
        <v>16</v>
      </c>
      <c r="H186" s="21" t="s">
        <v>276</v>
      </c>
      <c r="I186" s="17" t="s">
        <v>277</v>
      </c>
      <c r="J186" s="22">
        <v>44182</v>
      </c>
    </row>
    <row r="187" spans="1:10" x14ac:dyDescent="0.25">
      <c r="A187" s="16">
        <v>44187</v>
      </c>
      <c r="B187" s="17">
        <v>157735</v>
      </c>
      <c r="C187" s="17" t="s">
        <v>58</v>
      </c>
      <c r="D187" s="18">
        <v>10</v>
      </c>
      <c r="E187" s="18"/>
      <c r="F187" s="19">
        <f t="shared" si="2"/>
        <v>553871.33000000019</v>
      </c>
      <c r="G187" s="20" t="s">
        <v>59</v>
      </c>
      <c r="H187" s="21" t="s">
        <v>60</v>
      </c>
      <c r="I187" s="17"/>
      <c r="J187" s="22"/>
    </row>
    <row r="188" spans="1:10" x14ac:dyDescent="0.25">
      <c r="A188" s="16">
        <v>44187</v>
      </c>
      <c r="B188" s="17">
        <v>163920</v>
      </c>
      <c r="C188" s="17" t="s">
        <v>58</v>
      </c>
      <c r="D188" s="18">
        <v>10</v>
      </c>
      <c r="E188" s="18"/>
      <c r="F188" s="19">
        <f t="shared" si="2"/>
        <v>553861.33000000019</v>
      </c>
      <c r="G188" s="20" t="s">
        <v>59</v>
      </c>
      <c r="H188" s="21" t="s">
        <v>60</v>
      </c>
      <c r="I188" s="17"/>
      <c r="J188" s="22"/>
    </row>
    <row r="189" spans="1:10" x14ac:dyDescent="0.25">
      <c r="A189" s="16">
        <v>44187</v>
      </c>
      <c r="B189" s="17">
        <v>164728</v>
      </c>
      <c r="C189" s="17" t="s">
        <v>58</v>
      </c>
      <c r="D189" s="18">
        <v>10</v>
      </c>
      <c r="E189" s="18"/>
      <c r="F189" s="19">
        <f t="shared" si="2"/>
        <v>553851.33000000019</v>
      </c>
      <c r="G189" s="20" t="s">
        <v>59</v>
      </c>
      <c r="H189" s="21" t="s">
        <v>60</v>
      </c>
      <c r="I189" s="17"/>
      <c r="J189" s="22"/>
    </row>
    <row r="190" spans="1:10" x14ac:dyDescent="0.25">
      <c r="A190" s="16">
        <v>44187</v>
      </c>
      <c r="B190" s="17">
        <v>165760</v>
      </c>
      <c r="C190" s="17" t="s">
        <v>58</v>
      </c>
      <c r="D190" s="18">
        <v>10</v>
      </c>
      <c r="E190" s="18"/>
      <c r="F190" s="19">
        <f t="shared" si="2"/>
        <v>553841.33000000019</v>
      </c>
      <c r="G190" s="20" t="s">
        <v>59</v>
      </c>
      <c r="H190" s="21" t="s">
        <v>60</v>
      </c>
      <c r="I190" s="17"/>
      <c r="J190" s="22"/>
    </row>
    <row r="191" spans="1:10" x14ac:dyDescent="0.25">
      <c r="A191" s="16">
        <v>44188</v>
      </c>
      <c r="B191" s="17">
        <v>140390</v>
      </c>
      <c r="C191" s="17" t="s">
        <v>58</v>
      </c>
      <c r="D191" s="18">
        <v>10</v>
      </c>
      <c r="E191" s="18"/>
      <c r="F191" s="19">
        <f t="shared" si="2"/>
        <v>553831.33000000019</v>
      </c>
      <c r="G191" s="20" t="s">
        <v>59</v>
      </c>
      <c r="H191" s="21" t="s">
        <v>60</v>
      </c>
      <c r="I191" s="17" t="s">
        <v>61</v>
      </c>
      <c r="J191" s="22"/>
    </row>
    <row r="192" spans="1:10" x14ac:dyDescent="0.25">
      <c r="A192" s="16">
        <v>44188</v>
      </c>
      <c r="B192" s="17">
        <v>470596</v>
      </c>
      <c r="C192" s="17" t="s">
        <v>19</v>
      </c>
      <c r="D192" s="18">
        <v>973.5</v>
      </c>
      <c r="E192" s="18"/>
      <c r="F192" s="19">
        <f t="shared" si="2"/>
        <v>552857.83000000019</v>
      </c>
      <c r="G192" s="20" t="s">
        <v>36</v>
      </c>
      <c r="H192" s="21" t="s">
        <v>278</v>
      </c>
      <c r="I192" s="17" t="s">
        <v>279</v>
      </c>
      <c r="J192" s="22">
        <v>44159</v>
      </c>
    </row>
    <row r="193" spans="1:10" x14ac:dyDescent="0.25">
      <c r="A193" s="16">
        <v>44188</v>
      </c>
      <c r="B193" s="17">
        <v>472773</v>
      </c>
      <c r="C193" s="17" t="s">
        <v>19</v>
      </c>
      <c r="D193" s="18">
        <v>1026.25</v>
      </c>
      <c r="E193" s="18"/>
      <c r="F193" s="19">
        <f t="shared" si="2"/>
        <v>551831.58000000019</v>
      </c>
      <c r="G193" s="20" t="s">
        <v>36</v>
      </c>
      <c r="H193" s="21" t="s">
        <v>280</v>
      </c>
      <c r="I193" s="17" t="s">
        <v>281</v>
      </c>
      <c r="J193" s="22">
        <v>44159</v>
      </c>
    </row>
    <row r="194" spans="1:10" x14ac:dyDescent="0.25">
      <c r="A194" s="16">
        <v>44188</v>
      </c>
      <c r="B194" s="17">
        <v>471034</v>
      </c>
      <c r="C194" s="17" t="s">
        <v>19</v>
      </c>
      <c r="D194" s="18">
        <v>598.69000000000005</v>
      </c>
      <c r="E194" s="18"/>
      <c r="F194" s="19">
        <f t="shared" si="2"/>
        <v>551232.89000000025</v>
      </c>
      <c r="G194" s="20" t="s">
        <v>36</v>
      </c>
      <c r="H194" s="21" t="s">
        <v>282</v>
      </c>
      <c r="I194" s="17" t="s">
        <v>283</v>
      </c>
      <c r="J194" s="22">
        <v>44159</v>
      </c>
    </row>
    <row r="195" spans="1:10" x14ac:dyDescent="0.25">
      <c r="A195" s="16">
        <v>44188</v>
      </c>
      <c r="B195" s="17">
        <v>474993</v>
      </c>
      <c r="C195" s="17" t="s">
        <v>19</v>
      </c>
      <c r="D195" s="18">
        <v>988</v>
      </c>
      <c r="E195" s="18"/>
      <c r="F195" s="19">
        <f t="shared" si="2"/>
        <v>550244.89000000025</v>
      </c>
      <c r="G195" s="20" t="s">
        <v>36</v>
      </c>
      <c r="H195" s="21" t="s">
        <v>284</v>
      </c>
      <c r="I195" s="17" t="s">
        <v>285</v>
      </c>
      <c r="J195" s="22">
        <v>44159</v>
      </c>
    </row>
    <row r="196" spans="1:10" x14ac:dyDescent="0.25">
      <c r="A196" s="16">
        <v>44188</v>
      </c>
      <c r="B196" s="17">
        <v>471811</v>
      </c>
      <c r="C196" s="17" t="s">
        <v>19</v>
      </c>
      <c r="D196" s="18">
        <v>2039.17</v>
      </c>
      <c r="E196" s="18"/>
      <c r="F196" s="19">
        <f t="shared" si="2"/>
        <v>548205.7200000002</v>
      </c>
      <c r="G196" s="20" t="s">
        <v>36</v>
      </c>
      <c r="H196" s="21" t="s">
        <v>45</v>
      </c>
      <c r="I196" s="17" t="s">
        <v>286</v>
      </c>
      <c r="J196" s="22">
        <v>44161</v>
      </c>
    </row>
    <row r="197" spans="1:10" x14ac:dyDescent="0.25">
      <c r="A197" s="16">
        <v>44188</v>
      </c>
      <c r="B197" s="17">
        <v>571621</v>
      </c>
      <c r="C197" s="17" t="s">
        <v>47</v>
      </c>
      <c r="D197" s="18">
        <v>6283.73</v>
      </c>
      <c r="E197" s="18"/>
      <c r="F197" s="19">
        <f t="shared" si="2"/>
        <v>541921.99000000022</v>
      </c>
      <c r="G197" s="20" t="s">
        <v>48</v>
      </c>
      <c r="H197" s="20" t="s">
        <v>287</v>
      </c>
      <c r="I197" s="17" t="s">
        <v>288</v>
      </c>
      <c r="J197" s="22">
        <v>44188</v>
      </c>
    </row>
    <row r="198" spans="1:10" x14ac:dyDescent="0.25">
      <c r="A198" s="16">
        <v>44188</v>
      </c>
      <c r="B198" s="17">
        <v>140390</v>
      </c>
      <c r="C198" s="17" t="s">
        <v>65</v>
      </c>
      <c r="D198" s="18">
        <v>10698.9</v>
      </c>
      <c r="E198" s="18"/>
      <c r="F198" s="19">
        <f t="shared" si="2"/>
        <v>531223.0900000002</v>
      </c>
      <c r="G198" s="20" t="s">
        <v>16</v>
      </c>
      <c r="H198" s="21" t="s">
        <v>289</v>
      </c>
      <c r="I198" s="17" t="s">
        <v>290</v>
      </c>
      <c r="J198" s="22">
        <v>44179</v>
      </c>
    </row>
    <row r="199" spans="1:10" x14ac:dyDescent="0.25">
      <c r="A199" s="16">
        <v>44188</v>
      </c>
      <c r="B199" s="17">
        <v>464305</v>
      </c>
      <c r="C199" s="17" t="s">
        <v>19</v>
      </c>
      <c r="D199" s="18">
        <v>540</v>
      </c>
      <c r="E199" s="18"/>
      <c r="F199" s="19">
        <f t="shared" si="2"/>
        <v>530683.0900000002</v>
      </c>
      <c r="G199" s="20" t="s">
        <v>29</v>
      </c>
      <c r="H199" s="21" t="s">
        <v>30</v>
      </c>
      <c r="I199" s="17" t="s">
        <v>291</v>
      </c>
      <c r="J199" s="22">
        <v>44142</v>
      </c>
    </row>
    <row r="200" spans="1:10" x14ac:dyDescent="0.25">
      <c r="A200" s="16">
        <v>44188</v>
      </c>
      <c r="B200" s="17">
        <v>474574</v>
      </c>
      <c r="C200" s="17" t="s">
        <v>19</v>
      </c>
      <c r="D200" s="18">
        <v>1459</v>
      </c>
      <c r="E200" s="18"/>
      <c r="F200" s="19">
        <f t="shared" si="2"/>
        <v>529224.0900000002</v>
      </c>
      <c r="G200" s="20" t="s">
        <v>36</v>
      </c>
      <c r="H200" s="21" t="s">
        <v>56</v>
      </c>
      <c r="I200" s="17" t="s">
        <v>292</v>
      </c>
      <c r="J200" s="22">
        <v>44159</v>
      </c>
    </row>
    <row r="201" spans="1:10" x14ac:dyDescent="0.25">
      <c r="A201" s="16">
        <v>44188</v>
      </c>
      <c r="B201" s="17">
        <v>469044</v>
      </c>
      <c r="C201" s="17" t="s">
        <v>19</v>
      </c>
      <c r="D201" s="18">
        <v>461.3</v>
      </c>
      <c r="E201" s="18"/>
      <c r="F201" s="19">
        <f t="shared" si="2"/>
        <v>528762.79000000015</v>
      </c>
      <c r="G201" s="20" t="s">
        <v>79</v>
      </c>
      <c r="H201" s="21" t="s">
        <v>184</v>
      </c>
      <c r="I201" s="17" t="s">
        <v>293</v>
      </c>
      <c r="J201" s="22">
        <v>44158</v>
      </c>
    </row>
    <row r="202" spans="1:10" x14ac:dyDescent="0.25">
      <c r="A202" s="16">
        <v>44188</v>
      </c>
      <c r="B202" s="17">
        <v>472356</v>
      </c>
      <c r="C202" s="17" t="s">
        <v>19</v>
      </c>
      <c r="D202" s="18">
        <v>8118.96</v>
      </c>
      <c r="E202" s="18"/>
      <c r="F202" s="19">
        <f t="shared" ref="F202:F265" si="3">F201-D202+E202</f>
        <v>520643.83000000013</v>
      </c>
      <c r="G202" s="20" t="s">
        <v>36</v>
      </c>
      <c r="H202" s="21" t="s">
        <v>51</v>
      </c>
      <c r="I202" s="17" t="s">
        <v>294</v>
      </c>
      <c r="J202" s="22">
        <v>44159</v>
      </c>
    </row>
    <row r="203" spans="1:10" x14ac:dyDescent="0.25">
      <c r="A203" s="16">
        <v>44188</v>
      </c>
      <c r="B203" s="17">
        <v>476473</v>
      </c>
      <c r="C203" s="17" t="s">
        <v>19</v>
      </c>
      <c r="D203" s="18">
        <v>690.58</v>
      </c>
      <c r="E203" s="18"/>
      <c r="F203" s="19">
        <f t="shared" si="3"/>
        <v>519953.25000000012</v>
      </c>
      <c r="G203" s="20" t="s">
        <v>36</v>
      </c>
      <c r="H203" s="21" t="s">
        <v>295</v>
      </c>
      <c r="I203" s="17" t="s">
        <v>296</v>
      </c>
      <c r="J203" s="22">
        <v>44160</v>
      </c>
    </row>
    <row r="204" spans="1:10" x14ac:dyDescent="0.25">
      <c r="A204" s="16">
        <v>44188</v>
      </c>
      <c r="B204" s="17">
        <v>473488</v>
      </c>
      <c r="C204" s="17" t="s">
        <v>19</v>
      </c>
      <c r="D204" s="18">
        <v>931</v>
      </c>
      <c r="E204" s="18"/>
      <c r="F204" s="19">
        <f t="shared" si="3"/>
        <v>519022.25000000012</v>
      </c>
      <c r="G204" s="20" t="s">
        <v>36</v>
      </c>
      <c r="H204" s="21" t="s">
        <v>297</v>
      </c>
      <c r="I204" s="17" t="s">
        <v>298</v>
      </c>
      <c r="J204" s="22">
        <v>44159</v>
      </c>
    </row>
    <row r="205" spans="1:10" x14ac:dyDescent="0.25">
      <c r="A205" s="16">
        <v>44188</v>
      </c>
      <c r="B205" s="17">
        <v>469436</v>
      </c>
      <c r="C205" s="17" t="s">
        <v>19</v>
      </c>
      <c r="D205" s="18">
        <v>640</v>
      </c>
      <c r="E205" s="18"/>
      <c r="F205" s="19">
        <f t="shared" si="3"/>
        <v>518382.25000000012</v>
      </c>
      <c r="G205" s="20" t="s">
        <v>29</v>
      </c>
      <c r="H205" s="21" t="s">
        <v>30</v>
      </c>
      <c r="I205" s="17" t="s">
        <v>299</v>
      </c>
      <c r="J205" s="22">
        <v>44160</v>
      </c>
    </row>
    <row r="206" spans="1:10" x14ac:dyDescent="0.25">
      <c r="A206" s="16">
        <v>44188</v>
      </c>
      <c r="B206" s="17">
        <v>474228</v>
      </c>
      <c r="C206" s="17" t="s">
        <v>19</v>
      </c>
      <c r="D206" s="18">
        <v>4524.03</v>
      </c>
      <c r="E206" s="18"/>
      <c r="F206" s="19">
        <f t="shared" si="3"/>
        <v>513858.22000000009</v>
      </c>
      <c r="G206" s="20" t="s">
        <v>36</v>
      </c>
      <c r="H206" s="21" t="s">
        <v>300</v>
      </c>
      <c r="I206" s="17" t="s">
        <v>301</v>
      </c>
      <c r="J206" s="22">
        <v>44159</v>
      </c>
    </row>
    <row r="207" spans="1:10" x14ac:dyDescent="0.25">
      <c r="A207" s="16">
        <v>44188</v>
      </c>
      <c r="B207" s="17">
        <v>476113</v>
      </c>
      <c r="C207" s="17" t="s">
        <v>19</v>
      </c>
      <c r="D207" s="18">
        <v>980.26</v>
      </c>
      <c r="E207" s="18"/>
      <c r="F207" s="19">
        <f t="shared" si="3"/>
        <v>512877.96000000008</v>
      </c>
      <c r="G207" s="20" t="s">
        <v>36</v>
      </c>
      <c r="H207" s="21" t="s">
        <v>250</v>
      </c>
      <c r="I207" s="17" t="s">
        <v>302</v>
      </c>
      <c r="J207" s="22">
        <v>44158</v>
      </c>
    </row>
    <row r="208" spans="1:10" x14ac:dyDescent="0.25">
      <c r="A208" s="16">
        <v>44188</v>
      </c>
      <c r="B208" s="17">
        <v>475687</v>
      </c>
      <c r="C208" s="17" t="s">
        <v>19</v>
      </c>
      <c r="D208" s="18">
        <v>402.19</v>
      </c>
      <c r="E208" s="18"/>
      <c r="F208" s="19">
        <f t="shared" si="3"/>
        <v>512475.77000000008</v>
      </c>
      <c r="G208" s="20" t="s">
        <v>36</v>
      </c>
      <c r="H208" s="21" t="s">
        <v>303</v>
      </c>
      <c r="I208" s="17" t="s">
        <v>304</v>
      </c>
      <c r="J208" s="22">
        <v>44158</v>
      </c>
    </row>
    <row r="209" spans="1:10" x14ac:dyDescent="0.25">
      <c r="A209" s="16">
        <v>44188</v>
      </c>
      <c r="B209" s="17">
        <v>473150</v>
      </c>
      <c r="C209" s="17" t="s">
        <v>19</v>
      </c>
      <c r="D209" s="18">
        <v>960</v>
      </c>
      <c r="E209" s="18"/>
      <c r="F209" s="19">
        <f t="shared" si="3"/>
        <v>511515.77000000008</v>
      </c>
      <c r="G209" s="20" t="s">
        <v>29</v>
      </c>
      <c r="H209" s="21" t="s">
        <v>30</v>
      </c>
      <c r="I209" s="17" t="s">
        <v>305</v>
      </c>
      <c r="J209" s="22">
        <v>44155</v>
      </c>
    </row>
    <row r="210" spans="1:10" x14ac:dyDescent="0.25">
      <c r="A210" s="16">
        <v>44188</v>
      </c>
      <c r="B210" s="17">
        <v>470224</v>
      </c>
      <c r="C210" s="17" t="s">
        <v>19</v>
      </c>
      <c r="D210" s="18">
        <v>2600</v>
      </c>
      <c r="E210" s="18"/>
      <c r="F210" s="19">
        <f t="shared" si="3"/>
        <v>508915.77000000008</v>
      </c>
      <c r="G210" s="20" t="s">
        <v>36</v>
      </c>
      <c r="H210" s="21" t="s">
        <v>306</v>
      </c>
      <c r="I210" s="17" t="s">
        <v>307</v>
      </c>
      <c r="J210" s="22">
        <v>44161</v>
      </c>
    </row>
    <row r="211" spans="1:10" x14ac:dyDescent="0.25">
      <c r="A211" s="16">
        <v>44188</v>
      </c>
      <c r="B211" s="17">
        <v>473831</v>
      </c>
      <c r="C211" s="17" t="s">
        <v>19</v>
      </c>
      <c r="D211" s="18">
        <v>463.92</v>
      </c>
      <c r="E211" s="18"/>
      <c r="F211" s="19">
        <f t="shared" si="3"/>
        <v>508451.85000000009</v>
      </c>
      <c r="G211" s="20" t="s">
        <v>36</v>
      </c>
      <c r="H211" s="21" t="s">
        <v>308</v>
      </c>
      <c r="I211" s="17" t="s">
        <v>309</v>
      </c>
      <c r="J211" s="22">
        <v>44161</v>
      </c>
    </row>
    <row r="212" spans="1:10" x14ac:dyDescent="0.25">
      <c r="A212" s="16">
        <v>44188</v>
      </c>
      <c r="B212" s="17">
        <v>468687</v>
      </c>
      <c r="C212" s="17" t="s">
        <v>19</v>
      </c>
      <c r="D212" s="18">
        <v>2883.65</v>
      </c>
      <c r="E212" s="18"/>
      <c r="F212" s="19">
        <f t="shared" si="3"/>
        <v>505568.20000000007</v>
      </c>
      <c r="G212" s="20" t="s">
        <v>310</v>
      </c>
      <c r="H212" s="21" t="s">
        <v>311</v>
      </c>
      <c r="I212" s="17" t="s">
        <v>312</v>
      </c>
      <c r="J212" s="22">
        <v>44098</v>
      </c>
    </row>
    <row r="213" spans="1:10" x14ac:dyDescent="0.25">
      <c r="A213" s="16">
        <v>44188</v>
      </c>
      <c r="B213" s="17">
        <v>469844</v>
      </c>
      <c r="C213" s="17" t="s">
        <v>19</v>
      </c>
      <c r="D213" s="18">
        <v>3103.38</v>
      </c>
      <c r="E213" s="18"/>
      <c r="F213" s="19">
        <f t="shared" si="3"/>
        <v>502464.82000000007</v>
      </c>
      <c r="G213" s="20" t="s">
        <v>36</v>
      </c>
      <c r="H213" s="21" t="s">
        <v>193</v>
      </c>
      <c r="I213" s="17" t="s">
        <v>194</v>
      </c>
      <c r="J213" s="22">
        <v>44167</v>
      </c>
    </row>
    <row r="214" spans="1:10" x14ac:dyDescent="0.25">
      <c r="A214" s="16">
        <v>44188</v>
      </c>
      <c r="B214" s="17">
        <v>475370</v>
      </c>
      <c r="C214" s="17" t="s">
        <v>19</v>
      </c>
      <c r="D214" s="18">
        <v>836.66</v>
      </c>
      <c r="E214" s="18"/>
      <c r="F214" s="19">
        <f t="shared" si="3"/>
        <v>501628.16000000009</v>
      </c>
      <c r="G214" s="20" t="s">
        <v>313</v>
      </c>
      <c r="H214" s="21" t="s">
        <v>314</v>
      </c>
      <c r="I214" s="17" t="s">
        <v>315</v>
      </c>
      <c r="J214" s="22">
        <v>44158</v>
      </c>
    </row>
    <row r="215" spans="1:10" x14ac:dyDescent="0.25">
      <c r="A215" s="16">
        <v>44188</v>
      </c>
      <c r="B215" s="17">
        <v>471409</v>
      </c>
      <c r="C215" s="17" t="s">
        <v>19</v>
      </c>
      <c r="D215" s="18">
        <v>1013.28</v>
      </c>
      <c r="E215" s="18"/>
      <c r="F215" s="19">
        <f t="shared" si="3"/>
        <v>500614.88000000006</v>
      </c>
      <c r="G215" s="20" t="s">
        <v>36</v>
      </c>
      <c r="H215" s="21" t="s">
        <v>53</v>
      </c>
      <c r="I215" s="17" t="s">
        <v>316</v>
      </c>
      <c r="J215" s="22">
        <v>44161</v>
      </c>
    </row>
    <row r="216" spans="1:10" x14ac:dyDescent="0.25">
      <c r="A216" s="16">
        <v>44193</v>
      </c>
      <c r="B216" s="17">
        <v>27964</v>
      </c>
      <c r="C216" s="17" t="s">
        <v>19</v>
      </c>
      <c r="D216" s="18">
        <v>568.35</v>
      </c>
      <c r="E216" s="18"/>
      <c r="F216" s="19">
        <f t="shared" si="3"/>
        <v>500046.53000000009</v>
      </c>
      <c r="G216" s="20" t="s">
        <v>36</v>
      </c>
      <c r="H216" s="21" t="s">
        <v>317</v>
      </c>
      <c r="I216" s="17" t="s">
        <v>318</v>
      </c>
      <c r="J216" s="22">
        <v>44162</v>
      </c>
    </row>
    <row r="217" spans="1:10" x14ac:dyDescent="0.25">
      <c r="A217" s="16">
        <v>44193</v>
      </c>
      <c r="B217" s="17">
        <v>281427</v>
      </c>
      <c r="C217" s="17" t="s">
        <v>41</v>
      </c>
      <c r="D217" s="18">
        <v>1465</v>
      </c>
      <c r="E217" s="18"/>
      <c r="F217" s="19">
        <f t="shared" si="3"/>
        <v>498581.53000000009</v>
      </c>
      <c r="G217" s="20" t="s">
        <v>36</v>
      </c>
      <c r="H217" s="21" t="s">
        <v>319</v>
      </c>
      <c r="I217" s="17" t="s">
        <v>320</v>
      </c>
      <c r="J217" s="22">
        <v>44148</v>
      </c>
    </row>
    <row r="218" spans="1:10" x14ac:dyDescent="0.25">
      <c r="A218" s="16">
        <v>44193</v>
      </c>
      <c r="B218" s="17">
        <v>33026</v>
      </c>
      <c r="C218" s="17" t="s">
        <v>19</v>
      </c>
      <c r="D218" s="18">
        <v>1848.6</v>
      </c>
      <c r="E218" s="18"/>
      <c r="F218" s="19">
        <f t="shared" si="3"/>
        <v>496732.93000000011</v>
      </c>
      <c r="G218" s="20" t="s">
        <v>36</v>
      </c>
      <c r="H218" s="21" t="s">
        <v>167</v>
      </c>
      <c r="I218" s="17" t="s">
        <v>168</v>
      </c>
      <c r="J218" s="22">
        <v>44162</v>
      </c>
    </row>
    <row r="219" spans="1:10" x14ac:dyDescent="0.25">
      <c r="A219" s="16">
        <v>44193</v>
      </c>
      <c r="B219" s="17">
        <v>29486</v>
      </c>
      <c r="C219" s="17" t="s">
        <v>19</v>
      </c>
      <c r="D219" s="18">
        <v>687.1</v>
      </c>
      <c r="E219" s="18"/>
      <c r="F219" s="19">
        <f t="shared" si="3"/>
        <v>496045.83000000013</v>
      </c>
      <c r="G219" s="20" t="s">
        <v>36</v>
      </c>
      <c r="H219" s="21" t="s">
        <v>51</v>
      </c>
      <c r="I219" s="17" t="s">
        <v>321</v>
      </c>
      <c r="J219" s="22">
        <v>44161</v>
      </c>
    </row>
    <row r="220" spans="1:10" x14ac:dyDescent="0.25">
      <c r="A220" s="16">
        <v>44193</v>
      </c>
      <c r="B220" s="17">
        <v>31049</v>
      </c>
      <c r="C220" s="17" t="s">
        <v>19</v>
      </c>
      <c r="D220" s="18">
        <v>6257.63</v>
      </c>
      <c r="E220" s="18"/>
      <c r="F220" s="19">
        <f t="shared" si="3"/>
        <v>489788.20000000013</v>
      </c>
      <c r="G220" s="20" t="s">
        <v>36</v>
      </c>
      <c r="H220" s="21" t="s">
        <v>282</v>
      </c>
      <c r="I220" s="17" t="s">
        <v>322</v>
      </c>
      <c r="J220" s="22">
        <v>44161</v>
      </c>
    </row>
    <row r="221" spans="1:10" x14ac:dyDescent="0.25">
      <c r="A221" s="16">
        <v>44193</v>
      </c>
      <c r="B221" s="17">
        <v>64167</v>
      </c>
      <c r="C221" s="17" t="s">
        <v>19</v>
      </c>
      <c r="D221" s="18">
        <v>35.200000000000003</v>
      </c>
      <c r="E221" s="18"/>
      <c r="F221" s="19">
        <f t="shared" si="3"/>
        <v>489753.00000000012</v>
      </c>
      <c r="G221" s="20" t="s">
        <v>323</v>
      </c>
      <c r="H221" s="21" t="s">
        <v>324</v>
      </c>
      <c r="I221" s="17" t="s">
        <v>325</v>
      </c>
      <c r="J221" s="22">
        <v>44162</v>
      </c>
    </row>
    <row r="222" spans="1:10" x14ac:dyDescent="0.25">
      <c r="A222" s="16">
        <v>44193</v>
      </c>
      <c r="B222" s="17">
        <v>699593</v>
      </c>
      <c r="C222" s="17" t="s">
        <v>326</v>
      </c>
      <c r="D222" s="18">
        <v>2971.26</v>
      </c>
      <c r="E222" s="18"/>
      <c r="F222" s="19">
        <f t="shared" si="3"/>
        <v>486781.74000000011</v>
      </c>
      <c r="G222" s="20" t="s">
        <v>327</v>
      </c>
      <c r="H222" s="21" t="s">
        <v>328</v>
      </c>
      <c r="I222" s="17" t="s">
        <v>329</v>
      </c>
      <c r="J222" s="22">
        <v>44166</v>
      </c>
    </row>
    <row r="223" spans="1:10" x14ac:dyDescent="0.25">
      <c r="A223" s="16">
        <v>44193</v>
      </c>
      <c r="B223" s="17">
        <v>50087</v>
      </c>
      <c r="C223" s="17" t="s">
        <v>19</v>
      </c>
      <c r="D223" s="18">
        <v>436.32</v>
      </c>
      <c r="E223" s="18"/>
      <c r="F223" s="19">
        <f t="shared" si="3"/>
        <v>486345.4200000001</v>
      </c>
      <c r="G223" s="20" t="s">
        <v>36</v>
      </c>
      <c r="H223" s="21" t="s">
        <v>330</v>
      </c>
      <c r="I223" s="17" t="s">
        <v>331</v>
      </c>
      <c r="J223" s="22">
        <v>44162</v>
      </c>
    </row>
    <row r="224" spans="1:10" x14ac:dyDescent="0.25">
      <c r="A224" s="16">
        <v>44193</v>
      </c>
      <c r="B224" s="17">
        <v>48686</v>
      </c>
      <c r="C224" s="17" t="s">
        <v>19</v>
      </c>
      <c r="D224" s="18">
        <v>2508</v>
      </c>
      <c r="E224" s="18"/>
      <c r="F224" s="19">
        <f t="shared" si="3"/>
        <v>483837.4200000001</v>
      </c>
      <c r="G224" s="20" t="s">
        <v>36</v>
      </c>
      <c r="H224" s="21" t="s">
        <v>193</v>
      </c>
      <c r="I224" s="17" t="s">
        <v>332</v>
      </c>
      <c r="J224" s="22">
        <v>44162</v>
      </c>
    </row>
    <row r="225" spans="1:10" x14ac:dyDescent="0.25">
      <c r="A225" s="16">
        <v>44193</v>
      </c>
      <c r="B225" s="17">
        <v>65570</v>
      </c>
      <c r="C225" s="17" t="s">
        <v>19</v>
      </c>
      <c r="D225" s="18">
        <v>762.36</v>
      </c>
      <c r="E225" s="18"/>
      <c r="F225" s="19">
        <f t="shared" si="3"/>
        <v>483075.06000000011</v>
      </c>
      <c r="G225" s="20" t="s">
        <v>36</v>
      </c>
      <c r="H225" s="21" t="s">
        <v>295</v>
      </c>
      <c r="I225" s="17" t="s">
        <v>333</v>
      </c>
      <c r="J225" s="22">
        <v>44165</v>
      </c>
    </row>
    <row r="226" spans="1:10" x14ac:dyDescent="0.25">
      <c r="A226" s="16">
        <v>44193</v>
      </c>
      <c r="B226" s="17">
        <v>54810</v>
      </c>
      <c r="C226" s="17" t="s">
        <v>19</v>
      </c>
      <c r="D226" s="18">
        <v>401.58</v>
      </c>
      <c r="E226" s="18"/>
      <c r="F226" s="19">
        <f t="shared" si="3"/>
        <v>482673.4800000001</v>
      </c>
      <c r="G226" s="20" t="s">
        <v>36</v>
      </c>
      <c r="H226" s="21" t="s">
        <v>334</v>
      </c>
      <c r="I226" s="17" t="s">
        <v>335</v>
      </c>
      <c r="J226" s="22">
        <v>44158</v>
      </c>
    </row>
    <row r="227" spans="1:10" x14ac:dyDescent="0.25">
      <c r="A227" s="16">
        <v>44193</v>
      </c>
      <c r="B227" s="17">
        <v>64881</v>
      </c>
      <c r="C227" s="17" t="s">
        <v>19</v>
      </c>
      <c r="D227" s="18">
        <v>639.25</v>
      </c>
      <c r="E227" s="18"/>
      <c r="F227" s="19">
        <f t="shared" si="3"/>
        <v>482034.2300000001</v>
      </c>
      <c r="G227" s="20" t="s">
        <v>36</v>
      </c>
      <c r="H227" s="21" t="s">
        <v>295</v>
      </c>
      <c r="I227" s="17" t="s">
        <v>336</v>
      </c>
      <c r="J227" s="22">
        <v>44165</v>
      </c>
    </row>
    <row r="228" spans="1:10" x14ac:dyDescent="0.25">
      <c r="A228" s="16">
        <v>44193</v>
      </c>
      <c r="B228" s="17">
        <v>62506</v>
      </c>
      <c r="C228" s="17" t="s">
        <v>19</v>
      </c>
      <c r="D228" s="18">
        <v>3104.15</v>
      </c>
      <c r="E228" s="18"/>
      <c r="F228" s="19">
        <f t="shared" si="3"/>
        <v>478930.08000000007</v>
      </c>
      <c r="G228" s="20" t="s">
        <v>36</v>
      </c>
      <c r="H228" s="21" t="s">
        <v>250</v>
      </c>
      <c r="I228" s="17" t="s">
        <v>337</v>
      </c>
      <c r="J228" s="22">
        <v>44161</v>
      </c>
    </row>
    <row r="229" spans="1:10" x14ac:dyDescent="0.25">
      <c r="A229" s="16">
        <v>44193</v>
      </c>
      <c r="B229" s="17">
        <v>59341</v>
      </c>
      <c r="C229" s="17" t="s">
        <v>19</v>
      </c>
      <c r="D229" s="18">
        <v>599.70000000000005</v>
      </c>
      <c r="E229" s="18"/>
      <c r="F229" s="19">
        <f t="shared" si="3"/>
        <v>478330.38000000006</v>
      </c>
      <c r="G229" s="20" t="s">
        <v>36</v>
      </c>
      <c r="H229" s="21" t="s">
        <v>338</v>
      </c>
      <c r="I229" s="17" t="s">
        <v>339</v>
      </c>
      <c r="J229" s="22">
        <v>44161</v>
      </c>
    </row>
    <row r="230" spans="1:10" x14ac:dyDescent="0.25">
      <c r="A230" s="16">
        <v>44193</v>
      </c>
      <c r="B230" s="17">
        <v>57637</v>
      </c>
      <c r="C230" s="17" t="s">
        <v>19</v>
      </c>
      <c r="D230" s="18">
        <v>280</v>
      </c>
      <c r="E230" s="18"/>
      <c r="F230" s="19">
        <f t="shared" si="3"/>
        <v>478050.38000000006</v>
      </c>
      <c r="G230" s="20" t="s">
        <v>36</v>
      </c>
      <c r="H230" s="21" t="s">
        <v>340</v>
      </c>
      <c r="I230" s="17" t="s">
        <v>341</v>
      </c>
      <c r="J230" s="22">
        <v>44172</v>
      </c>
    </row>
    <row r="231" spans="1:10" x14ac:dyDescent="0.25">
      <c r="A231" s="16">
        <v>44193</v>
      </c>
      <c r="B231" s="17">
        <v>56814</v>
      </c>
      <c r="C231" s="17" t="s">
        <v>19</v>
      </c>
      <c r="D231" s="18">
        <v>260.26</v>
      </c>
      <c r="E231" s="18"/>
      <c r="F231" s="19">
        <f t="shared" si="3"/>
        <v>477790.12000000005</v>
      </c>
      <c r="G231" s="20" t="s">
        <v>36</v>
      </c>
      <c r="H231" s="21" t="s">
        <v>270</v>
      </c>
      <c r="I231" s="17" t="s">
        <v>342</v>
      </c>
      <c r="J231" s="22">
        <v>44162</v>
      </c>
    </row>
    <row r="232" spans="1:10" x14ac:dyDescent="0.25">
      <c r="A232" s="16">
        <v>44193</v>
      </c>
      <c r="B232" s="17">
        <v>28723</v>
      </c>
      <c r="C232" s="17" t="s">
        <v>19</v>
      </c>
      <c r="D232" s="18">
        <v>205.88</v>
      </c>
      <c r="E232" s="18"/>
      <c r="F232" s="19">
        <f t="shared" si="3"/>
        <v>477584.24000000005</v>
      </c>
      <c r="G232" s="20" t="s">
        <v>26</v>
      </c>
      <c r="H232" s="21" t="s">
        <v>27</v>
      </c>
      <c r="I232" s="17" t="s">
        <v>343</v>
      </c>
      <c r="J232" s="22">
        <v>44181</v>
      </c>
    </row>
    <row r="233" spans="1:10" x14ac:dyDescent="0.25">
      <c r="A233" s="16">
        <v>44193</v>
      </c>
      <c r="B233" s="17">
        <v>58414</v>
      </c>
      <c r="C233" s="17" t="s">
        <v>19</v>
      </c>
      <c r="D233" s="18">
        <v>320</v>
      </c>
      <c r="E233" s="18"/>
      <c r="F233" s="19">
        <f t="shared" si="3"/>
        <v>477264.24000000005</v>
      </c>
      <c r="G233" s="20" t="s">
        <v>29</v>
      </c>
      <c r="H233" s="21" t="s">
        <v>30</v>
      </c>
      <c r="I233" s="17" t="s">
        <v>344</v>
      </c>
      <c r="J233" s="22">
        <v>44162</v>
      </c>
    </row>
    <row r="234" spans="1:10" x14ac:dyDescent="0.25">
      <c r="A234" s="16">
        <v>44193</v>
      </c>
      <c r="B234" s="17">
        <v>52947</v>
      </c>
      <c r="C234" s="17" t="s">
        <v>19</v>
      </c>
      <c r="D234" s="18">
        <v>580.08000000000004</v>
      </c>
      <c r="E234" s="18"/>
      <c r="F234" s="19">
        <f t="shared" si="3"/>
        <v>476684.16000000003</v>
      </c>
      <c r="G234" s="20" t="s">
        <v>36</v>
      </c>
      <c r="H234" s="21" t="s">
        <v>345</v>
      </c>
      <c r="I234" s="17" t="s">
        <v>346</v>
      </c>
      <c r="J234" s="22">
        <v>44162</v>
      </c>
    </row>
    <row r="235" spans="1:10" x14ac:dyDescent="0.25">
      <c r="A235" s="16">
        <v>44193</v>
      </c>
      <c r="B235" s="17">
        <v>60920</v>
      </c>
      <c r="C235" s="17" t="s">
        <v>19</v>
      </c>
      <c r="D235" s="18">
        <v>264.35000000000002</v>
      </c>
      <c r="E235" s="18"/>
      <c r="F235" s="19">
        <f t="shared" si="3"/>
        <v>476419.81000000006</v>
      </c>
      <c r="G235" s="20" t="s">
        <v>36</v>
      </c>
      <c r="H235" s="21" t="s">
        <v>303</v>
      </c>
      <c r="I235" s="17" t="s">
        <v>347</v>
      </c>
      <c r="J235" s="22">
        <v>44161</v>
      </c>
    </row>
    <row r="236" spans="1:10" x14ac:dyDescent="0.25">
      <c r="A236" s="16">
        <v>44193</v>
      </c>
      <c r="B236" s="17">
        <v>54063</v>
      </c>
      <c r="C236" s="17" t="s">
        <v>19</v>
      </c>
      <c r="D236" s="18">
        <v>129.80000000000001</v>
      </c>
      <c r="E236" s="18"/>
      <c r="F236" s="19">
        <f t="shared" si="3"/>
        <v>476290.01000000007</v>
      </c>
      <c r="G236" s="20" t="s">
        <v>26</v>
      </c>
      <c r="H236" s="21" t="s">
        <v>84</v>
      </c>
      <c r="I236" s="17" t="s">
        <v>348</v>
      </c>
      <c r="J236" s="22">
        <v>44163</v>
      </c>
    </row>
    <row r="237" spans="1:10" x14ac:dyDescent="0.25">
      <c r="A237" s="16">
        <v>44193</v>
      </c>
      <c r="B237" s="17">
        <v>30268</v>
      </c>
      <c r="C237" s="17" t="s">
        <v>19</v>
      </c>
      <c r="D237" s="18">
        <v>2661.6</v>
      </c>
      <c r="E237" s="18"/>
      <c r="F237" s="19">
        <f t="shared" si="3"/>
        <v>473628.41000000009</v>
      </c>
      <c r="G237" s="20" t="s">
        <v>36</v>
      </c>
      <c r="H237" s="21" t="s">
        <v>349</v>
      </c>
      <c r="I237" s="17" t="s">
        <v>350</v>
      </c>
      <c r="J237" s="22">
        <v>44161</v>
      </c>
    </row>
    <row r="238" spans="1:10" x14ac:dyDescent="0.25">
      <c r="A238" s="16">
        <v>44193</v>
      </c>
      <c r="B238" s="17">
        <v>34257</v>
      </c>
      <c r="C238" s="17" t="s">
        <v>19</v>
      </c>
      <c r="D238" s="18">
        <v>323.60000000000002</v>
      </c>
      <c r="E238" s="18"/>
      <c r="F238" s="19">
        <f t="shared" si="3"/>
        <v>473304.81000000011</v>
      </c>
      <c r="G238" s="20" t="s">
        <v>36</v>
      </c>
      <c r="H238" s="21" t="s">
        <v>351</v>
      </c>
      <c r="I238" s="17" t="s">
        <v>352</v>
      </c>
      <c r="J238" s="22">
        <v>44160</v>
      </c>
    </row>
    <row r="239" spans="1:10" x14ac:dyDescent="0.25">
      <c r="A239" s="16">
        <v>44193</v>
      </c>
      <c r="B239" s="17">
        <v>61640</v>
      </c>
      <c r="C239" s="17" t="s">
        <v>19</v>
      </c>
      <c r="D239" s="18">
        <v>284.75</v>
      </c>
      <c r="E239" s="18"/>
      <c r="F239" s="19">
        <f t="shared" si="3"/>
        <v>473020.06000000011</v>
      </c>
      <c r="G239" s="20" t="s">
        <v>36</v>
      </c>
      <c r="H239" s="21" t="s">
        <v>303</v>
      </c>
      <c r="I239" s="17" t="s">
        <v>353</v>
      </c>
      <c r="J239" s="22">
        <v>44161</v>
      </c>
    </row>
    <row r="240" spans="1:10" x14ac:dyDescent="0.25">
      <c r="A240" s="16">
        <v>44193</v>
      </c>
      <c r="B240" s="17">
        <v>63398</v>
      </c>
      <c r="C240" s="17" t="s">
        <v>19</v>
      </c>
      <c r="D240" s="18">
        <v>960</v>
      </c>
      <c r="E240" s="18"/>
      <c r="F240" s="19">
        <f t="shared" si="3"/>
        <v>472060.06000000011</v>
      </c>
      <c r="G240" s="20" t="s">
        <v>29</v>
      </c>
      <c r="H240" s="21" t="s">
        <v>30</v>
      </c>
      <c r="I240" s="17" t="s">
        <v>354</v>
      </c>
      <c r="J240" s="22">
        <v>44165</v>
      </c>
    </row>
    <row r="241" spans="1:10" x14ac:dyDescent="0.25">
      <c r="A241" s="16">
        <v>44193</v>
      </c>
      <c r="B241" s="17">
        <v>31827</v>
      </c>
      <c r="C241" s="17" t="s">
        <v>19</v>
      </c>
      <c r="D241" s="18">
        <v>440</v>
      </c>
      <c r="E241" s="18"/>
      <c r="F241" s="19">
        <f t="shared" si="3"/>
        <v>471620.06000000011</v>
      </c>
      <c r="G241" s="20" t="s">
        <v>159</v>
      </c>
      <c r="H241" s="21" t="s">
        <v>355</v>
      </c>
      <c r="I241" s="17" t="s">
        <v>356</v>
      </c>
      <c r="J241" s="22">
        <v>44162</v>
      </c>
    </row>
    <row r="242" spans="1:10" x14ac:dyDescent="0.25">
      <c r="A242" s="16">
        <v>44193</v>
      </c>
      <c r="B242" s="17">
        <v>55679</v>
      </c>
      <c r="C242" s="17" t="s">
        <v>19</v>
      </c>
      <c r="D242" s="18">
        <v>981.3</v>
      </c>
      <c r="E242" s="18"/>
      <c r="F242" s="19">
        <f t="shared" si="3"/>
        <v>470638.76000000013</v>
      </c>
      <c r="G242" s="20" t="s">
        <v>36</v>
      </c>
      <c r="H242" s="21" t="s">
        <v>357</v>
      </c>
      <c r="I242" s="17" t="s">
        <v>358</v>
      </c>
      <c r="J242" s="22">
        <v>44162</v>
      </c>
    </row>
    <row r="243" spans="1:10" x14ac:dyDescent="0.25">
      <c r="A243" s="16">
        <v>44194</v>
      </c>
      <c r="B243" s="17">
        <v>101166</v>
      </c>
      <c r="C243" s="17" t="s">
        <v>58</v>
      </c>
      <c r="D243" s="18">
        <v>10</v>
      </c>
      <c r="E243" s="18"/>
      <c r="F243" s="19">
        <f t="shared" si="3"/>
        <v>470628.76000000013</v>
      </c>
      <c r="G243" s="20" t="s">
        <v>59</v>
      </c>
      <c r="H243" s="21" t="s">
        <v>60</v>
      </c>
      <c r="I243" s="17" t="s">
        <v>61</v>
      </c>
      <c r="J243" s="22"/>
    </row>
    <row r="244" spans="1:10" x14ac:dyDescent="0.25">
      <c r="A244" s="16">
        <v>44194</v>
      </c>
      <c r="B244" s="17">
        <v>101437</v>
      </c>
      <c r="C244" s="17" t="s">
        <v>58</v>
      </c>
      <c r="D244" s="18">
        <v>10</v>
      </c>
      <c r="E244" s="18"/>
      <c r="F244" s="19">
        <f t="shared" si="3"/>
        <v>470618.76000000013</v>
      </c>
      <c r="G244" s="20" t="s">
        <v>59</v>
      </c>
      <c r="H244" s="21" t="s">
        <v>60</v>
      </c>
      <c r="I244" s="17"/>
      <c r="J244" s="22"/>
    </row>
    <row r="245" spans="1:10" x14ac:dyDescent="0.25">
      <c r="A245" s="16">
        <v>44194</v>
      </c>
      <c r="B245" s="17">
        <v>1</v>
      </c>
      <c r="C245" s="17" t="s">
        <v>359</v>
      </c>
      <c r="D245" s="18"/>
      <c r="E245" s="18">
        <v>670000</v>
      </c>
      <c r="F245" s="19">
        <f t="shared" si="3"/>
        <v>1140618.7600000002</v>
      </c>
      <c r="G245" s="20" t="s">
        <v>360</v>
      </c>
      <c r="H245" s="21" t="s">
        <v>361</v>
      </c>
      <c r="I245" s="17" t="s">
        <v>61</v>
      </c>
      <c r="J245" s="22"/>
    </row>
    <row r="246" spans="1:10" x14ac:dyDescent="0.25">
      <c r="A246" s="16">
        <v>44194</v>
      </c>
      <c r="B246" s="17">
        <v>101166</v>
      </c>
      <c r="C246" s="17" t="s">
        <v>65</v>
      </c>
      <c r="D246" s="18">
        <v>1341.4</v>
      </c>
      <c r="E246" s="18"/>
      <c r="F246" s="19">
        <f t="shared" si="3"/>
        <v>1139277.3600000003</v>
      </c>
      <c r="G246" s="20" t="s">
        <v>103</v>
      </c>
      <c r="H246" s="21" t="s">
        <v>104</v>
      </c>
      <c r="I246" s="17" t="s">
        <v>362</v>
      </c>
      <c r="J246" s="22">
        <v>44194</v>
      </c>
    </row>
    <row r="247" spans="1:10" x14ac:dyDescent="0.25">
      <c r="A247" s="16">
        <v>44194</v>
      </c>
      <c r="B247" s="17">
        <v>633861</v>
      </c>
      <c r="C247" s="17" t="s">
        <v>19</v>
      </c>
      <c r="D247" s="18">
        <v>151.97</v>
      </c>
      <c r="E247" s="18"/>
      <c r="F247" s="19">
        <f t="shared" si="3"/>
        <v>1139125.3900000004</v>
      </c>
      <c r="G247" s="20" t="s">
        <v>36</v>
      </c>
      <c r="H247" s="21" t="s">
        <v>334</v>
      </c>
      <c r="I247" s="17" t="s">
        <v>363</v>
      </c>
      <c r="J247" s="22">
        <v>44159</v>
      </c>
    </row>
    <row r="248" spans="1:10" x14ac:dyDescent="0.25">
      <c r="A248" s="16">
        <v>44194</v>
      </c>
      <c r="B248" s="17">
        <v>101437</v>
      </c>
      <c r="C248" s="17" t="s">
        <v>65</v>
      </c>
      <c r="D248" s="18">
        <v>395.2</v>
      </c>
      <c r="E248" s="18"/>
      <c r="F248" s="19">
        <f t="shared" si="3"/>
        <v>1138730.1900000004</v>
      </c>
      <c r="G248" s="20" t="s">
        <v>103</v>
      </c>
      <c r="H248" s="21" t="s">
        <v>104</v>
      </c>
      <c r="I248" s="17" t="s">
        <v>364</v>
      </c>
      <c r="J248" s="22">
        <v>44194</v>
      </c>
    </row>
    <row r="249" spans="1:10" x14ac:dyDescent="0.25">
      <c r="A249" s="16">
        <v>44194</v>
      </c>
      <c r="B249" s="17">
        <v>635917</v>
      </c>
      <c r="C249" s="17" t="s">
        <v>19</v>
      </c>
      <c r="D249" s="18">
        <v>72.5</v>
      </c>
      <c r="E249" s="18"/>
      <c r="F249" s="19">
        <f t="shared" si="3"/>
        <v>1138657.6900000004</v>
      </c>
      <c r="G249" s="20" t="s">
        <v>103</v>
      </c>
      <c r="H249" s="21" t="s">
        <v>365</v>
      </c>
      <c r="I249" s="17" t="s">
        <v>259</v>
      </c>
      <c r="J249" s="22">
        <v>44194</v>
      </c>
    </row>
    <row r="250" spans="1:10" x14ac:dyDescent="0.25">
      <c r="A250" s="16">
        <v>44194</v>
      </c>
      <c r="B250" s="17"/>
      <c r="C250" s="17"/>
      <c r="D250" s="18"/>
      <c r="E250" s="18"/>
      <c r="F250" s="19">
        <f t="shared" si="3"/>
        <v>1138657.6900000004</v>
      </c>
      <c r="G250" s="20" t="s">
        <v>103</v>
      </c>
      <c r="H250" s="21" t="s">
        <v>365</v>
      </c>
      <c r="I250" s="17" t="s">
        <v>366</v>
      </c>
      <c r="J250" s="22">
        <v>44194</v>
      </c>
    </row>
    <row r="251" spans="1:10" x14ac:dyDescent="0.25">
      <c r="A251" s="16">
        <v>44195</v>
      </c>
      <c r="B251" s="17">
        <v>119962</v>
      </c>
      <c r="C251" s="17" t="s">
        <v>65</v>
      </c>
      <c r="D251" s="18">
        <v>1200</v>
      </c>
      <c r="E251" s="18"/>
      <c r="F251" s="19">
        <f t="shared" si="3"/>
        <v>1137457.6900000004</v>
      </c>
      <c r="G251" s="20" t="s">
        <v>16</v>
      </c>
      <c r="H251" s="21" t="s">
        <v>367</v>
      </c>
      <c r="I251" s="17" t="s">
        <v>368</v>
      </c>
      <c r="J251" s="22">
        <v>44176</v>
      </c>
    </row>
    <row r="252" spans="1:10" x14ac:dyDescent="0.25">
      <c r="A252" s="16">
        <v>44195</v>
      </c>
      <c r="B252" s="17">
        <v>369318</v>
      </c>
      <c r="C252" s="17" t="s">
        <v>172</v>
      </c>
      <c r="D252" s="18">
        <v>63419.21</v>
      </c>
      <c r="E252" s="18"/>
      <c r="F252" s="19">
        <f t="shared" si="3"/>
        <v>1074038.4800000004</v>
      </c>
      <c r="G252" s="20" t="s">
        <v>173</v>
      </c>
      <c r="H252" s="21" t="s">
        <v>198</v>
      </c>
      <c r="I252" s="17" t="s">
        <v>369</v>
      </c>
      <c r="J252" s="22">
        <v>44195</v>
      </c>
    </row>
    <row r="253" spans="1:10" x14ac:dyDescent="0.25">
      <c r="A253" s="16">
        <v>44195</v>
      </c>
      <c r="B253" s="17">
        <v>122880</v>
      </c>
      <c r="C253" s="17" t="s">
        <v>65</v>
      </c>
      <c r="D253" s="18">
        <v>6130</v>
      </c>
      <c r="E253" s="18"/>
      <c r="F253" s="19">
        <f t="shared" si="3"/>
        <v>1067908.4800000004</v>
      </c>
      <c r="G253" s="20" t="s">
        <v>16</v>
      </c>
      <c r="H253" s="21" t="s">
        <v>370</v>
      </c>
      <c r="I253" s="17" t="s">
        <v>371</v>
      </c>
      <c r="J253" s="22">
        <v>44188</v>
      </c>
    </row>
    <row r="254" spans="1:10" x14ac:dyDescent="0.25">
      <c r="A254" s="16">
        <v>44195</v>
      </c>
      <c r="B254" s="17">
        <v>926871</v>
      </c>
      <c r="C254" s="17" t="s">
        <v>19</v>
      </c>
      <c r="D254" s="18">
        <v>675</v>
      </c>
      <c r="E254" s="18"/>
      <c r="F254" s="19">
        <f t="shared" si="3"/>
        <v>1067233.4800000004</v>
      </c>
      <c r="G254" s="20" t="s">
        <v>29</v>
      </c>
      <c r="H254" s="21" t="s">
        <v>30</v>
      </c>
      <c r="I254" s="17" t="s">
        <v>372</v>
      </c>
      <c r="J254" s="22">
        <v>44167</v>
      </c>
    </row>
    <row r="255" spans="1:10" x14ac:dyDescent="0.25">
      <c r="A255" s="16">
        <v>44195</v>
      </c>
      <c r="B255" s="17">
        <v>926165</v>
      </c>
      <c r="C255" s="17" t="s">
        <v>19</v>
      </c>
      <c r="D255" s="18">
        <v>337.4</v>
      </c>
      <c r="E255" s="18"/>
      <c r="F255" s="19">
        <f t="shared" si="3"/>
        <v>1066896.0800000005</v>
      </c>
      <c r="G255" s="20" t="s">
        <v>36</v>
      </c>
      <c r="H255" s="21" t="s">
        <v>56</v>
      </c>
      <c r="I255" s="17" t="s">
        <v>373</v>
      </c>
      <c r="J255" s="22">
        <v>44166</v>
      </c>
    </row>
    <row r="256" spans="1:10" x14ac:dyDescent="0.25">
      <c r="A256" s="16">
        <v>44195</v>
      </c>
      <c r="B256" s="17">
        <v>439813</v>
      </c>
      <c r="C256" s="17" t="s">
        <v>374</v>
      </c>
      <c r="D256" s="18">
        <v>591.91999999999996</v>
      </c>
      <c r="E256" s="18"/>
      <c r="F256" s="19">
        <f t="shared" si="3"/>
        <v>1066304.1600000006</v>
      </c>
      <c r="G256" s="20" t="s">
        <v>176</v>
      </c>
      <c r="H256" s="21" t="s">
        <v>375</v>
      </c>
      <c r="I256" s="17" t="s">
        <v>376</v>
      </c>
      <c r="J256" s="22">
        <v>44168</v>
      </c>
    </row>
    <row r="257" spans="1:10" x14ac:dyDescent="0.25">
      <c r="A257" s="16">
        <v>44195</v>
      </c>
      <c r="B257" s="17">
        <v>927356</v>
      </c>
      <c r="C257" s="17" t="s">
        <v>19</v>
      </c>
      <c r="D257" s="18">
        <v>752.48</v>
      </c>
      <c r="E257" s="18"/>
      <c r="F257" s="19">
        <f t="shared" si="3"/>
        <v>1065551.6800000006</v>
      </c>
      <c r="G257" s="20" t="s">
        <v>36</v>
      </c>
      <c r="H257" s="21" t="s">
        <v>377</v>
      </c>
      <c r="I257" s="17" t="s">
        <v>378</v>
      </c>
      <c r="J257" s="22">
        <v>44165</v>
      </c>
    </row>
    <row r="258" spans="1:10" x14ac:dyDescent="0.25">
      <c r="A258" s="16">
        <v>44195</v>
      </c>
      <c r="B258" s="17">
        <v>122241</v>
      </c>
      <c r="C258" s="17" t="s">
        <v>65</v>
      </c>
      <c r="D258" s="18">
        <v>500</v>
      </c>
      <c r="E258" s="18"/>
      <c r="F258" s="19">
        <f t="shared" si="3"/>
        <v>1065051.6800000006</v>
      </c>
      <c r="G258" s="20" t="s">
        <v>16</v>
      </c>
      <c r="H258" s="21" t="s">
        <v>379</v>
      </c>
      <c r="I258" s="17" t="s">
        <v>380</v>
      </c>
      <c r="J258" s="22">
        <v>44188</v>
      </c>
    </row>
    <row r="259" spans="1:10" x14ac:dyDescent="0.25">
      <c r="A259" s="16">
        <v>44195</v>
      </c>
      <c r="B259" s="17">
        <v>922888</v>
      </c>
      <c r="C259" s="17" t="s">
        <v>19</v>
      </c>
      <c r="D259" s="18">
        <v>37.5</v>
      </c>
      <c r="E259" s="18"/>
      <c r="F259" s="19">
        <f t="shared" si="3"/>
        <v>1065014.1800000006</v>
      </c>
      <c r="G259" s="20" t="s">
        <v>62</v>
      </c>
      <c r="H259" s="21" t="s">
        <v>381</v>
      </c>
      <c r="I259" s="17" t="s">
        <v>382</v>
      </c>
      <c r="J259" s="22">
        <v>44166</v>
      </c>
    </row>
    <row r="260" spans="1:10" x14ac:dyDescent="0.25">
      <c r="A260" s="16">
        <v>44195</v>
      </c>
      <c r="B260" s="17">
        <v>928025</v>
      </c>
      <c r="C260" s="17" t="s">
        <v>19</v>
      </c>
      <c r="D260" s="18">
        <v>3576.33</v>
      </c>
      <c r="E260" s="18"/>
      <c r="F260" s="19">
        <f t="shared" si="3"/>
        <v>1061437.8500000006</v>
      </c>
      <c r="G260" s="20" t="s">
        <v>36</v>
      </c>
      <c r="H260" s="21" t="s">
        <v>37</v>
      </c>
      <c r="I260" s="17" t="s">
        <v>383</v>
      </c>
      <c r="J260" s="22">
        <v>44167</v>
      </c>
    </row>
    <row r="261" spans="1:10" x14ac:dyDescent="0.25">
      <c r="A261" s="16">
        <v>44195</v>
      </c>
      <c r="B261" s="17">
        <v>924351</v>
      </c>
      <c r="C261" s="17" t="s">
        <v>19</v>
      </c>
      <c r="D261" s="18">
        <v>889</v>
      </c>
      <c r="E261" s="18"/>
      <c r="F261" s="19">
        <f t="shared" si="3"/>
        <v>1060548.8500000006</v>
      </c>
      <c r="G261" s="20" t="s">
        <v>36</v>
      </c>
      <c r="H261" s="21" t="s">
        <v>384</v>
      </c>
      <c r="I261" s="17" t="s">
        <v>385</v>
      </c>
      <c r="J261" s="22">
        <v>44166</v>
      </c>
    </row>
    <row r="262" spans="1:10" x14ac:dyDescent="0.25">
      <c r="A262" s="16">
        <v>44195</v>
      </c>
      <c r="B262" s="17">
        <v>935948</v>
      </c>
      <c r="C262" s="17" t="s">
        <v>19</v>
      </c>
      <c r="D262" s="18">
        <v>690.58</v>
      </c>
      <c r="E262" s="18"/>
      <c r="F262" s="19">
        <f t="shared" si="3"/>
        <v>1059858.2700000005</v>
      </c>
      <c r="G262" s="20" t="s">
        <v>36</v>
      </c>
      <c r="H262" s="21" t="s">
        <v>295</v>
      </c>
      <c r="I262" s="17" t="s">
        <v>296</v>
      </c>
      <c r="J262" s="22">
        <v>44160</v>
      </c>
    </row>
    <row r="263" spans="1:10" x14ac:dyDescent="0.25">
      <c r="A263" s="16">
        <v>44195</v>
      </c>
      <c r="B263" s="17">
        <v>931254</v>
      </c>
      <c r="C263" s="17" t="s">
        <v>19</v>
      </c>
      <c r="D263" s="18">
        <v>546.54999999999995</v>
      </c>
      <c r="E263" s="18"/>
      <c r="F263" s="19">
        <f t="shared" si="3"/>
        <v>1059311.7200000004</v>
      </c>
      <c r="G263" s="20" t="s">
        <v>36</v>
      </c>
      <c r="H263" s="21" t="s">
        <v>357</v>
      </c>
      <c r="I263" s="17" t="s">
        <v>386</v>
      </c>
      <c r="J263" s="22">
        <v>44167</v>
      </c>
    </row>
    <row r="264" spans="1:10" x14ac:dyDescent="0.25">
      <c r="A264" s="16">
        <v>44195</v>
      </c>
      <c r="B264" s="17">
        <v>931826</v>
      </c>
      <c r="C264" s="17" t="s">
        <v>19</v>
      </c>
      <c r="D264" s="18">
        <v>1484</v>
      </c>
      <c r="E264" s="18"/>
      <c r="F264" s="19">
        <f t="shared" si="3"/>
        <v>1057827.7200000004</v>
      </c>
      <c r="G264" s="20" t="s">
        <v>36</v>
      </c>
      <c r="H264" s="21" t="s">
        <v>387</v>
      </c>
      <c r="I264" s="17" t="s">
        <v>388</v>
      </c>
      <c r="J264" s="22">
        <v>44167</v>
      </c>
    </row>
    <row r="265" spans="1:10" x14ac:dyDescent="0.25">
      <c r="A265" s="16">
        <v>44195</v>
      </c>
      <c r="B265" s="17">
        <v>121121</v>
      </c>
      <c r="C265" s="17" t="s">
        <v>65</v>
      </c>
      <c r="D265" s="18">
        <v>600</v>
      </c>
      <c r="E265" s="18"/>
      <c r="F265" s="19">
        <f t="shared" si="3"/>
        <v>1057227.7200000004</v>
      </c>
      <c r="G265" s="20" t="s">
        <v>16</v>
      </c>
      <c r="H265" s="21" t="s">
        <v>274</v>
      </c>
      <c r="I265" s="17" t="s">
        <v>368</v>
      </c>
      <c r="J265" s="22">
        <v>44188</v>
      </c>
    </row>
    <row r="266" spans="1:10" x14ac:dyDescent="0.25">
      <c r="A266" s="16">
        <v>44195</v>
      </c>
      <c r="B266" s="17">
        <v>925588</v>
      </c>
      <c r="C266" s="17" t="s">
        <v>19</v>
      </c>
      <c r="D266" s="18">
        <v>2600</v>
      </c>
      <c r="E266" s="18"/>
      <c r="F266" s="19">
        <f t="shared" ref="F266:F273" si="4">F265-D266+E266</f>
        <v>1054627.7200000004</v>
      </c>
      <c r="G266" s="20" t="s">
        <v>36</v>
      </c>
      <c r="H266" s="21" t="s">
        <v>306</v>
      </c>
      <c r="I266" s="17" t="s">
        <v>307</v>
      </c>
      <c r="J266" s="22">
        <v>44161</v>
      </c>
    </row>
    <row r="267" spans="1:10" x14ac:dyDescent="0.25">
      <c r="A267" s="16">
        <v>44195</v>
      </c>
      <c r="B267" s="17">
        <v>935484</v>
      </c>
      <c r="C267" s="17" t="s">
        <v>19</v>
      </c>
      <c r="D267" s="18">
        <v>3103.38</v>
      </c>
      <c r="E267" s="18"/>
      <c r="F267" s="19">
        <f t="shared" si="4"/>
        <v>1051524.3400000005</v>
      </c>
      <c r="G267" s="20" t="s">
        <v>36</v>
      </c>
      <c r="H267" s="21" t="s">
        <v>193</v>
      </c>
      <c r="I267" s="17" t="s">
        <v>194</v>
      </c>
      <c r="J267" s="22">
        <v>44167</v>
      </c>
    </row>
    <row r="268" spans="1:10" x14ac:dyDescent="0.25">
      <c r="A268" s="16">
        <v>44195</v>
      </c>
      <c r="B268" s="17">
        <v>923457</v>
      </c>
      <c r="C268" s="17" t="s">
        <v>19</v>
      </c>
      <c r="D268" s="18">
        <v>59.55</v>
      </c>
      <c r="E268" s="18"/>
      <c r="F268" s="19">
        <f t="shared" si="4"/>
        <v>1051464.7900000005</v>
      </c>
      <c r="G268" s="20" t="s">
        <v>62</v>
      </c>
      <c r="H268" s="21" t="s">
        <v>184</v>
      </c>
      <c r="I268" s="17" t="s">
        <v>389</v>
      </c>
      <c r="J268" s="22">
        <v>44166</v>
      </c>
    </row>
    <row r="269" spans="1:10" x14ac:dyDescent="0.25">
      <c r="A269" s="16">
        <v>44195</v>
      </c>
      <c r="B269" s="17">
        <v>119962</v>
      </c>
      <c r="C269" s="17" t="s">
        <v>58</v>
      </c>
      <c r="D269" s="18">
        <v>10</v>
      </c>
      <c r="E269" s="18"/>
      <c r="F269" s="19">
        <f t="shared" si="4"/>
        <v>1051454.7900000005</v>
      </c>
      <c r="G269" s="20" t="s">
        <v>59</v>
      </c>
      <c r="H269" s="21" t="s">
        <v>60</v>
      </c>
      <c r="I269" s="17" t="s">
        <v>61</v>
      </c>
      <c r="J269" s="22"/>
    </row>
    <row r="270" spans="1:10" x14ac:dyDescent="0.25">
      <c r="A270" s="16">
        <v>44195</v>
      </c>
      <c r="B270" s="17">
        <v>121121</v>
      </c>
      <c r="C270" s="17" t="s">
        <v>58</v>
      </c>
      <c r="D270" s="18">
        <v>10</v>
      </c>
      <c r="E270" s="18"/>
      <c r="F270" s="19">
        <f t="shared" si="4"/>
        <v>1051444.7900000005</v>
      </c>
      <c r="G270" s="20" t="s">
        <v>59</v>
      </c>
      <c r="H270" s="21" t="s">
        <v>60</v>
      </c>
      <c r="I270" s="17"/>
      <c r="J270" s="22"/>
    </row>
    <row r="271" spans="1:10" x14ac:dyDescent="0.25">
      <c r="A271" s="16">
        <v>44195</v>
      </c>
      <c r="B271" s="17">
        <v>122241</v>
      </c>
      <c r="C271" s="17" t="s">
        <v>58</v>
      </c>
      <c r="D271" s="18">
        <v>10</v>
      </c>
      <c r="E271" s="18"/>
      <c r="F271" s="19">
        <f t="shared" si="4"/>
        <v>1051434.7900000005</v>
      </c>
      <c r="G271" s="20" t="s">
        <v>59</v>
      </c>
      <c r="H271" s="21" t="s">
        <v>60</v>
      </c>
      <c r="I271" s="17"/>
      <c r="J271" s="22"/>
    </row>
    <row r="272" spans="1:10" x14ac:dyDescent="0.25">
      <c r="A272" s="16">
        <v>44195</v>
      </c>
      <c r="B272" s="17">
        <v>122880</v>
      </c>
      <c r="C272" s="17" t="s">
        <v>58</v>
      </c>
      <c r="D272" s="18">
        <v>10</v>
      </c>
      <c r="E272" s="18"/>
      <c r="F272" s="19">
        <f t="shared" si="4"/>
        <v>1051424.7900000005</v>
      </c>
      <c r="G272" s="20" t="s">
        <v>59</v>
      </c>
      <c r="H272" s="21" t="s">
        <v>60</v>
      </c>
      <c r="I272" s="17"/>
      <c r="J272" s="22"/>
    </row>
    <row r="273" spans="1:10" x14ac:dyDescent="0.25">
      <c r="A273" s="16">
        <v>44195</v>
      </c>
      <c r="B273" s="17">
        <v>924891</v>
      </c>
      <c r="C273" s="17" t="s">
        <v>19</v>
      </c>
      <c r="D273" s="18">
        <v>155</v>
      </c>
      <c r="E273" s="18"/>
      <c r="F273" s="19">
        <f t="shared" si="4"/>
        <v>1051269.7900000005</v>
      </c>
      <c r="G273" s="20" t="s">
        <v>36</v>
      </c>
      <c r="H273" s="21" t="s">
        <v>56</v>
      </c>
      <c r="I273" s="17" t="s">
        <v>390</v>
      </c>
      <c r="J273" s="22">
        <v>44166</v>
      </c>
    </row>
    <row r="274" spans="1:10" x14ac:dyDescent="0.25">
      <c r="A274" s="16"/>
      <c r="B274" s="17"/>
      <c r="C274" s="17"/>
      <c r="D274" s="18"/>
      <c r="E274" s="18"/>
      <c r="F274" s="19"/>
      <c r="G274" s="20"/>
      <c r="H274" s="21"/>
      <c r="I274" s="17"/>
      <c r="J274" s="22"/>
    </row>
    <row r="275" spans="1:10" ht="15.75" thickBot="1" x14ac:dyDescent="0.3">
      <c r="A275" s="23" t="s">
        <v>391</v>
      </c>
      <c r="B275" s="24"/>
      <c r="C275" s="25"/>
      <c r="D275" s="26">
        <f>SUM(D10:D274)</f>
        <v>1030512.4099999998</v>
      </c>
      <c r="E275" s="26">
        <f>SUM(E10:E274)</f>
        <v>670000</v>
      </c>
      <c r="F275" s="27">
        <f>F9-D275+E275</f>
        <v>1051269.7900000005</v>
      </c>
      <c r="G275" s="28"/>
      <c r="H275" s="29"/>
      <c r="I275" s="30"/>
      <c r="J275" s="31"/>
    </row>
    <row r="276" spans="1:10" x14ac:dyDescent="0.25">
      <c r="A276" s="32" t="s">
        <v>392</v>
      </c>
      <c r="B276" s="6"/>
      <c r="C276" s="6"/>
      <c r="D276" s="7"/>
      <c r="E276" s="6"/>
      <c r="F276" s="6"/>
      <c r="G276" s="6"/>
      <c r="H276" s="6"/>
      <c r="I276" s="6"/>
      <c r="J276" s="8"/>
    </row>
    <row r="277" spans="1:10" x14ac:dyDescent="0.25">
      <c r="A277" s="32"/>
      <c r="B277" s="6"/>
      <c r="C277" s="6"/>
      <c r="D277" s="7"/>
      <c r="E277" s="6"/>
      <c r="F277" s="6"/>
      <c r="G277" s="6"/>
      <c r="H277" s="6"/>
      <c r="I277" s="6"/>
      <c r="J277" s="8"/>
    </row>
    <row r="278" spans="1:10" x14ac:dyDescent="0.25">
      <c r="A278" s="32"/>
      <c r="B278" s="6"/>
      <c r="C278" s="6"/>
      <c r="D278" s="7"/>
      <c r="E278" s="6"/>
      <c r="F278" s="6"/>
      <c r="G278" s="6"/>
      <c r="H278" s="6"/>
      <c r="I278" s="6"/>
      <c r="J278" s="8"/>
    </row>
    <row r="279" spans="1:10" x14ac:dyDescent="0.25">
      <c r="D279" s="1"/>
      <c r="J279" s="2"/>
    </row>
    <row r="280" spans="1:10" ht="25.5" x14ac:dyDescent="0.25">
      <c r="C280" s="3" t="s">
        <v>0</v>
      </c>
      <c r="D280" s="3"/>
      <c r="E280" s="3"/>
      <c r="F280" s="3"/>
      <c r="G280" s="3"/>
      <c r="H280" s="3"/>
      <c r="I280" s="3"/>
      <c r="J280" s="3"/>
    </row>
    <row r="281" spans="1:10" x14ac:dyDescent="0.25">
      <c r="D281" s="1"/>
      <c r="J281" s="2"/>
    </row>
    <row r="282" spans="1:10" ht="18.75" x14ac:dyDescent="0.3">
      <c r="A282" s="4" t="s">
        <v>393</v>
      </c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6"/>
      <c r="B283" s="6"/>
      <c r="C283" s="6"/>
      <c r="D283" s="7"/>
      <c r="E283" s="6"/>
      <c r="F283" s="6"/>
      <c r="G283" s="6"/>
      <c r="H283" s="6"/>
      <c r="I283" s="6"/>
      <c r="J283" s="8"/>
    </row>
    <row r="284" spans="1:10" x14ac:dyDescent="0.25">
      <c r="A284" s="33" t="s">
        <v>394</v>
      </c>
      <c r="B284" s="34"/>
      <c r="C284" s="34"/>
      <c r="D284" s="34"/>
      <c r="E284" s="35"/>
      <c r="F284" s="6"/>
      <c r="G284" s="36" t="s">
        <v>395</v>
      </c>
      <c r="H284" s="36"/>
      <c r="I284" s="36"/>
      <c r="J284" s="8"/>
    </row>
    <row r="285" spans="1:10" x14ac:dyDescent="0.25">
      <c r="A285" s="37" t="s">
        <v>327</v>
      </c>
      <c r="B285" s="38"/>
      <c r="C285" s="38"/>
      <c r="D285" s="39"/>
      <c r="E285" s="40">
        <f t="shared" ref="E285:E330" si="5">SUMIF($G$8:$G$274,A285,$D$8:$D$274)</f>
        <v>2971.26</v>
      </c>
      <c r="F285" s="6"/>
      <c r="G285" s="41" t="s">
        <v>396</v>
      </c>
      <c r="H285" s="38"/>
      <c r="I285" s="42">
        <f>SUMIF($G$8:$G$274,G285,$E$8:$E$274)</f>
        <v>0</v>
      </c>
      <c r="J285" s="8"/>
    </row>
    <row r="286" spans="1:10" x14ac:dyDescent="0.25">
      <c r="A286" s="37" t="s">
        <v>26</v>
      </c>
      <c r="B286" s="38"/>
      <c r="C286" s="38"/>
      <c r="D286" s="39"/>
      <c r="E286" s="40">
        <f t="shared" si="5"/>
        <v>1053.6400000000001</v>
      </c>
      <c r="F286" s="6"/>
      <c r="G286" s="41" t="s">
        <v>360</v>
      </c>
      <c r="H286" s="38"/>
      <c r="I286" s="43">
        <f>SUMIF($G$8:$G$274,G286,$E$8:$E$274)</f>
        <v>670000</v>
      </c>
      <c r="J286" s="8"/>
    </row>
    <row r="287" spans="1:10" x14ac:dyDescent="0.25">
      <c r="A287" s="37" t="s">
        <v>397</v>
      </c>
      <c r="D287" s="39"/>
      <c r="E287" s="40">
        <f t="shared" si="5"/>
        <v>0</v>
      </c>
      <c r="F287" s="6"/>
      <c r="G287" s="37" t="s">
        <v>398</v>
      </c>
      <c r="H287" s="38"/>
      <c r="I287" s="43">
        <f>SUMIF($G$8:$G$274,G287,$E$8:$E$274)</f>
        <v>0</v>
      </c>
      <c r="J287" s="8"/>
    </row>
    <row r="288" spans="1:10" x14ac:dyDescent="0.25">
      <c r="A288" s="37" t="s">
        <v>399</v>
      </c>
      <c r="B288" s="38"/>
      <c r="C288" s="38"/>
      <c r="D288" s="39"/>
      <c r="E288" s="40">
        <f t="shared" si="5"/>
        <v>0</v>
      </c>
      <c r="F288" s="6"/>
      <c r="G288" s="37" t="s">
        <v>400</v>
      </c>
      <c r="H288" s="6"/>
      <c r="I288" s="43">
        <f>SUMIF($G$8:$G$274,G288,$E$8:$E$274)</f>
        <v>0</v>
      </c>
      <c r="J288" s="8"/>
    </row>
    <row r="289" spans="1:10" x14ac:dyDescent="0.25">
      <c r="A289" s="37" t="s">
        <v>103</v>
      </c>
      <c r="B289" s="38"/>
      <c r="C289" s="38"/>
      <c r="D289" s="39"/>
      <c r="E289" s="40">
        <f t="shared" si="5"/>
        <v>2765.1</v>
      </c>
      <c r="F289" s="6"/>
      <c r="G289" s="37"/>
      <c r="H289" s="6"/>
      <c r="I289" s="43">
        <f>SUMIF($G$8:$G$274,G289,$E$8:$E$274)</f>
        <v>0</v>
      </c>
      <c r="J289" s="8"/>
    </row>
    <row r="290" spans="1:10" x14ac:dyDescent="0.25">
      <c r="A290" s="37" t="s">
        <v>209</v>
      </c>
      <c r="B290" s="38"/>
      <c r="C290" s="38"/>
      <c r="D290" s="39"/>
      <c r="E290" s="40">
        <f t="shared" si="5"/>
        <v>7191.04</v>
      </c>
      <c r="F290" s="6"/>
      <c r="G290" s="44" t="s">
        <v>401</v>
      </c>
      <c r="H290" s="45"/>
      <c r="I290" s="46">
        <f>SUM(I285:I289)</f>
        <v>670000</v>
      </c>
      <c r="J290" s="47">
        <f>E275-I290</f>
        <v>0</v>
      </c>
    </row>
    <row r="291" spans="1:10" x14ac:dyDescent="0.25">
      <c r="A291" s="37" t="s">
        <v>402</v>
      </c>
      <c r="B291" s="38"/>
      <c r="C291" s="38"/>
      <c r="D291" s="39"/>
      <c r="E291" s="40">
        <f t="shared" si="5"/>
        <v>0</v>
      </c>
      <c r="F291" s="6"/>
      <c r="G291" s="48"/>
      <c r="H291" s="49"/>
      <c r="I291" s="50"/>
      <c r="J291" s="8"/>
    </row>
    <row r="292" spans="1:10" x14ac:dyDescent="0.25">
      <c r="A292" s="37" t="s">
        <v>67</v>
      </c>
      <c r="B292" s="38"/>
      <c r="C292" s="38"/>
      <c r="D292" s="39"/>
      <c r="E292" s="40">
        <f t="shared" si="5"/>
        <v>3161.66</v>
      </c>
      <c r="F292" s="6"/>
      <c r="G292" s="51" t="s">
        <v>403</v>
      </c>
      <c r="H292" s="52"/>
      <c r="I292" s="53"/>
      <c r="J292" s="2"/>
    </row>
    <row r="293" spans="1:10" x14ac:dyDescent="0.25">
      <c r="A293" s="41" t="s">
        <v>70</v>
      </c>
      <c r="B293" s="38"/>
      <c r="C293" s="38"/>
      <c r="D293" s="39"/>
      <c r="E293" s="40">
        <f t="shared" si="5"/>
        <v>1663.4</v>
      </c>
      <c r="F293" s="6"/>
      <c r="G293" s="41" t="s">
        <v>404</v>
      </c>
      <c r="H293" s="38"/>
      <c r="I293" s="43">
        <v>0</v>
      </c>
      <c r="J293" s="2"/>
    </row>
    <row r="294" spans="1:10" x14ac:dyDescent="0.25">
      <c r="A294" s="37" t="s">
        <v>204</v>
      </c>
      <c r="B294" s="38"/>
      <c r="C294" s="38"/>
      <c r="D294" s="39"/>
      <c r="E294" s="40">
        <f t="shared" si="5"/>
        <v>193509.56</v>
      </c>
      <c r="F294" s="6"/>
      <c r="G294" s="37" t="s">
        <v>405</v>
      </c>
      <c r="H294" s="38"/>
      <c r="I294" s="43">
        <f>SUMIF($G$8:$G$274,G294,$D$8:$D$274)</f>
        <v>0</v>
      </c>
      <c r="J294" s="2"/>
    </row>
    <row r="295" spans="1:10" x14ac:dyDescent="0.25">
      <c r="A295" s="37" t="s">
        <v>73</v>
      </c>
      <c r="B295" s="38"/>
      <c r="C295" s="38"/>
      <c r="D295" s="39"/>
      <c r="E295" s="40">
        <f t="shared" si="5"/>
        <v>1050</v>
      </c>
      <c r="F295" s="6"/>
      <c r="G295" s="54" t="s">
        <v>396</v>
      </c>
      <c r="H295" s="55"/>
      <c r="I295" s="43">
        <f>-SUMIF($G$8:$G$274,G295,$E$8:$E$274)</f>
        <v>0</v>
      </c>
      <c r="J295" s="2"/>
    </row>
    <row r="296" spans="1:10" x14ac:dyDescent="0.25">
      <c r="A296" s="37" t="s">
        <v>79</v>
      </c>
      <c r="B296" s="38"/>
      <c r="C296" s="38"/>
      <c r="D296" s="39"/>
      <c r="E296" s="40">
        <f t="shared" si="5"/>
        <v>1424.3</v>
      </c>
      <c r="F296" s="6"/>
      <c r="G296" s="41" t="s">
        <v>406</v>
      </c>
      <c r="H296" s="38"/>
      <c r="I296" s="43">
        <v>0</v>
      </c>
      <c r="J296" s="2"/>
    </row>
    <row r="297" spans="1:10" x14ac:dyDescent="0.25">
      <c r="A297" s="37" t="s">
        <v>407</v>
      </c>
      <c r="B297" s="38"/>
      <c r="C297" s="38"/>
      <c r="D297" s="39"/>
      <c r="E297" s="40">
        <f t="shared" si="5"/>
        <v>0</v>
      </c>
      <c r="F297" s="6"/>
      <c r="G297" s="56"/>
      <c r="H297" s="57"/>
      <c r="I297" s="43"/>
      <c r="J297" s="2"/>
    </row>
    <row r="298" spans="1:10" x14ac:dyDescent="0.25">
      <c r="A298" s="37" t="s">
        <v>128</v>
      </c>
      <c r="B298" s="38"/>
      <c r="C298" s="38"/>
      <c r="D298" s="39"/>
      <c r="E298" s="40">
        <f t="shared" si="5"/>
        <v>45573.039999999994</v>
      </c>
      <c r="F298" s="6"/>
      <c r="G298" s="58" t="s">
        <v>408</v>
      </c>
      <c r="H298" s="57"/>
      <c r="I298" s="59">
        <f>SUM(I293:I297)</f>
        <v>0</v>
      </c>
      <c r="J298" s="2"/>
    </row>
    <row r="299" spans="1:10" x14ac:dyDescent="0.25">
      <c r="A299" s="37" t="s">
        <v>173</v>
      </c>
      <c r="B299" s="38"/>
      <c r="C299" s="38"/>
      <c r="D299" s="39"/>
      <c r="E299" s="40">
        <f t="shared" si="5"/>
        <v>96139.54</v>
      </c>
      <c r="F299" s="6"/>
      <c r="G299" s="60"/>
      <c r="I299" s="61"/>
      <c r="J299" s="8"/>
    </row>
    <row r="300" spans="1:10" x14ac:dyDescent="0.25">
      <c r="A300" s="37" t="s">
        <v>48</v>
      </c>
      <c r="B300" s="38"/>
      <c r="C300" s="38"/>
      <c r="D300" s="39"/>
      <c r="E300" s="40">
        <f t="shared" si="5"/>
        <v>76004.87999999999</v>
      </c>
      <c r="F300" s="6"/>
      <c r="G300" s="62" t="s">
        <v>409</v>
      </c>
      <c r="H300" s="63"/>
      <c r="I300" s="64"/>
      <c r="J300" s="8"/>
    </row>
    <row r="301" spans="1:10" x14ac:dyDescent="0.25">
      <c r="A301" s="37" t="s">
        <v>59</v>
      </c>
      <c r="B301" s="38"/>
      <c r="C301" s="38"/>
      <c r="D301" s="39"/>
      <c r="E301" s="40">
        <f t="shared" si="5"/>
        <v>590</v>
      </c>
      <c r="F301" s="6"/>
      <c r="G301" s="65" t="s">
        <v>404</v>
      </c>
      <c r="H301" s="66"/>
      <c r="I301" s="42">
        <f>'[1]CEF Outubro 2020 - 901922-0'!I289:J289</f>
        <v>0</v>
      </c>
      <c r="J301" s="8"/>
    </row>
    <row r="302" spans="1:10" x14ac:dyDescent="0.25">
      <c r="A302" s="41" t="s">
        <v>410</v>
      </c>
      <c r="B302" s="38"/>
      <c r="C302" s="38"/>
      <c r="D302" s="39"/>
      <c r="E302" s="40">
        <f t="shared" si="5"/>
        <v>0</v>
      </c>
      <c r="F302" s="6"/>
      <c r="G302" s="37" t="s">
        <v>411</v>
      </c>
      <c r="H302" s="38"/>
      <c r="I302" s="43">
        <f>SUMIF($G$8:$G$274,G302,$E$8:$E$274)</f>
        <v>0</v>
      </c>
      <c r="J302" s="8"/>
    </row>
    <row r="303" spans="1:10" x14ac:dyDescent="0.25">
      <c r="A303" s="37" t="s">
        <v>219</v>
      </c>
      <c r="B303" s="38"/>
      <c r="C303" s="38"/>
      <c r="D303" s="39"/>
      <c r="E303" s="40">
        <f t="shared" si="5"/>
        <v>82335.06</v>
      </c>
      <c r="F303" s="6"/>
      <c r="G303" s="41" t="s">
        <v>412</v>
      </c>
      <c r="H303" s="38"/>
      <c r="I303" s="43">
        <f>-SUMIF($G$8:$G$274,G303,$D$8:$D$274)</f>
        <v>0</v>
      </c>
      <c r="J303" s="8"/>
    </row>
    <row r="304" spans="1:10" x14ac:dyDescent="0.25">
      <c r="A304" s="37" t="s">
        <v>212</v>
      </c>
      <c r="B304" s="38"/>
      <c r="C304" s="38"/>
      <c r="D304" s="39"/>
      <c r="E304" s="40">
        <f t="shared" si="5"/>
        <v>70</v>
      </c>
      <c r="F304" s="6"/>
      <c r="G304" s="41"/>
      <c r="H304" s="57"/>
      <c r="I304" s="67"/>
      <c r="J304" s="8"/>
    </row>
    <row r="305" spans="1:10" x14ac:dyDescent="0.25">
      <c r="A305" s="41" t="s">
        <v>215</v>
      </c>
      <c r="B305" s="38"/>
      <c r="C305" s="38"/>
      <c r="D305" s="39"/>
      <c r="E305" s="40">
        <f t="shared" si="5"/>
        <v>40720.14</v>
      </c>
      <c r="F305" s="6"/>
      <c r="G305" s="44" t="s">
        <v>413</v>
      </c>
      <c r="H305" s="57"/>
      <c r="I305" s="46">
        <f>SUM(I301:I304)</f>
        <v>0</v>
      </c>
      <c r="J305" s="8"/>
    </row>
    <row r="306" spans="1:10" x14ac:dyDescent="0.25">
      <c r="A306" s="41" t="s">
        <v>206</v>
      </c>
      <c r="B306" s="38"/>
      <c r="C306" s="38"/>
      <c r="D306" s="39"/>
      <c r="E306" s="40">
        <f t="shared" si="5"/>
        <v>3033.98</v>
      </c>
      <c r="F306" s="6"/>
      <c r="G306" s="60"/>
      <c r="I306" s="61"/>
      <c r="J306" s="8"/>
    </row>
    <row r="307" spans="1:10" x14ac:dyDescent="0.25">
      <c r="A307" s="37" t="s">
        <v>33</v>
      </c>
      <c r="B307" s="38"/>
      <c r="C307" s="38"/>
      <c r="D307" s="39"/>
      <c r="E307" s="40">
        <f t="shared" si="5"/>
        <v>280</v>
      </c>
      <c r="F307" s="6"/>
      <c r="G307" s="51" t="s">
        <v>414</v>
      </c>
      <c r="H307" s="52"/>
      <c r="I307" s="53"/>
      <c r="J307" s="8"/>
    </row>
    <row r="308" spans="1:10" x14ac:dyDescent="0.25">
      <c r="A308" s="37" t="s">
        <v>169</v>
      </c>
      <c r="B308" s="38"/>
      <c r="C308" s="38"/>
      <c r="D308" s="39"/>
      <c r="E308" s="40">
        <f t="shared" si="5"/>
        <v>1350.39</v>
      </c>
      <c r="F308" s="6"/>
      <c r="G308" s="41" t="s">
        <v>404</v>
      </c>
      <c r="H308" s="38"/>
      <c r="I308" s="68">
        <f>'[1]CEF Novembro 2020 - 901922-0'!I281</f>
        <v>3030000</v>
      </c>
      <c r="J308" s="8"/>
    </row>
    <row r="309" spans="1:10" x14ac:dyDescent="0.25">
      <c r="A309" s="37" t="s">
        <v>415</v>
      </c>
      <c r="B309" s="38"/>
      <c r="C309" s="38"/>
      <c r="D309" s="39"/>
      <c r="E309" s="40">
        <f t="shared" si="5"/>
        <v>0</v>
      </c>
      <c r="F309" s="6"/>
      <c r="G309" s="41" t="s">
        <v>416</v>
      </c>
      <c r="H309" s="38"/>
      <c r="I309" s="69">
        <v>800000</v>
      </c>
      <c r="J309" s="8"/>
    </row>
    <row r="310" spans="1:10" x14ac:dyDescent="0.25">
      <c r="A310" s="37" t="s">
        <v>20</v>
      </c>
      <c r="B310" s="38"/>
      <c r="C310" s="38"/>
      <c r="D310" s="39"/>
      <c r="E310" s="40">
        <f t="shared" si="5"/>
        <v>3015</v>
      </c>
      <c r="F310" s="6"/>
      <c r="G310" s="41" t="s">
        <v>360</v>
      </c>
      <c r="H310" s="38"/>
      <c r="I310" s="43">
        <f>-SUMIF($G$8:$G$274,G310,$E$8:$E$274)</f>
        <v>-670000</v>
      </c>
      <c r="J310" s="8"/>
    </row>
    <row r="311" spans="1:10" x14ac:dyDescent="0.25">
      <c r="A311" s="37" t="s">
        <v>240</v>
      </c>
      <c r="B311" s="38"/>
      <c r="C311" s="38"/>
      <c r="D311" s="39"/>
      <c r="E311" s="40">
        <f t="shared" si="5"/>
        <v>197.7</v>
      </c>
      <c r="F311" s="6"/>
      <c r="G311" s="41"/>
      <c r="H311" s="57"/>
      <c r="I311" s="67"/>
      <c r="J311" s="8"/>
    </row>
    <row r="312" spans="1:10" x14ac:dyDescent="0.25">
      <c r="A312" s="41" t="s">
        <v>417</v>
      </c>
      <c r="B312" s="38"/>
      <c r="C312" s="38"/>
      <c r="D312" s="39"/>
      <c r="E312" s="40">
        <f t="shared" si="5"/>
        <v>0</v>
      </c>
      <c r="F312" s="6"/>
      <c r="G312" s="44" t="s">
        <v>408</v>
      </c>
      <c r="H312" s="57"/>
      <c r="I312" s="59">
        <f>SUM(I308:I311)</f>
        <v>3160000</v>
      </c>
      <c r="J312" s="8"/>
    </row>
    <row r="313" spans="1:10" x14ac:dyDescent="0.25">
      <c r="A313" s="41" t="s">
        <v>159</v>
      </c>
      <c r="B313" s="38"/>
      <c r="C313" s="38"/>
      <c r="D313" s="39"/>
      <c r="E313" s="40">
        <f t="shared" si="5"/>
        <v>2129.27</v>
      </c>
      <c r="F313" s="6"/>
      <c r="G313" s="37"/>
      <c r="H313" s="6"/>
      <c r="I313" s="70"/>
      <c r="J313" s="8"/>
    </row>
    <row r="314" spans="1:10" x14ac:dyDescent="0.25">
      <c r="A314" s="41" t="s">
        <v>255</v>
      </c>
      <c r="B314" s="38"/>
      <c r="C314" s="38"/>
      <c r="D314" s="39"/>
      <c r="E314" s="40">
        <f t="shared" si="5"/>
        <v>934.04</v>
      </c>
      <c r="F314" s="6"/>
      <c r="G314" s="62" t="s">
        <v>418</v>
      </c>
      <c r="H314" s="63"/>
      <c r="I314" s="71"/>
      <c r="J314" s="8"/>
    </row>
    <row r="315" spans="1:10" x14ac:dyDescent="0.25">
      <c r="A315" s="37" t="s">
        <v>153</v>
      </c>
      <c r="B315" s="38"/>
      <c r="C315" s="38"/>
      <c r="D315" s="39"/>
      <c r="E315" s="40">
        <f t="shared" si="5"/>
        <v>2614.77</v>
      </c>
      <c r="F315" s="6"/>
      <c r="G315" s="72" t="s">
        <v>419</v>
      </c>
      <c r="H315" s="73"/>
      <c r="I315" s="42">
        <f>'[1]CEF Novembro 2020 - 901922-0'!I288</f>
        <v>240316.91</v>
      </c>
      <c r="J315" s="8"/>
    </row>
    <row r="316" spans="1:10" x14ac:dyDescent="0.25">
      <c r="A316" s="37" t="s">
        <v>62</v>
      </c>
      <c r="B316" s="38"/>
      <c r="C316" s="38"/>
      <c r="D316" s="39"/>
      <c r="E316" s="40">
        <f t="shared" si="5"/>
        <v>4252.5199999999995</v>
      </c>
      <c r="F316" s="6"/>
      <c r="G316" s="37" t="s">
        <v>420</v>
      </c>
      <c r="I316" s="74"/>
      <c r="J316" s="8"/>
    </row>
    <row r="317" spans="1:10" x14ac:dyDescent="0.25">
      <c r="A317" s="37" t="s">
        <v>36</v>
      </c>
      <c r="B317" s="38"/>
      <c r="C317" s="38"/>
      <c r="D317" s="39"/>
      <c r="E317" s="40">
        <f t="shared" si="5"/>
        <v>91138.010000000009</v>
      </c>
      <c r="F317" s="6"/>
      <c r="G317" s="37"/>
      <c r="H317" s="2"/>
      <c r="I317" s="43"/>
      <c r="J317" s="8"/>
    </row>
    <row r="318" spans="1:10" x14ac:dyDescent="0.25">
      <c r="A318" s="37" t="s">
        <v>29</v>
      </c>
      <c r="B318" s="38"/>
      <c r="C318" s="38"/>
      <c r="D318" s="39"/>
      <c r="E318" s="40">
        <f t="shared" si="5"/>
        <v>11400</v>
      </c>
      <c r="F318" s="6"/>
      <c r="G318" s="56" t="s">
        <v>397</v>
      </c>
      <c r="H318" s="75" t="s">
        <v>421</v>
      </c>
      <c r="I318" s="43">
        <f>-SUMIF($G$8:$G$443,G318,$D$8:$D$443)</f>
        <v>0</v>
      </c>
      <c r="J318" s="8"/>
    </row>
    <row r="319" spans="1:10" x14ac:dyDescent="0.25">
      <c r="A319" s="37" t="s">
        <v>422</v>
      </c>
      <c r="B319" s="38"/>
      <c r="C319" s="38"/>
      <c r="D319" s="39"/>
      <c r="E319" s="40">
        <f t="shared" si="5"/>
        <v>0</v>
      </c>
      <c r="F319" s="6"/>
      <c r="G319" s="44" t="s">
        <v>413</v>
      </c>
      <c r="H319" s="45"/>
      <c r="I319" s="46">
        <f>SUM(I315:I318)</f>
        <v>240316.91</v>
      </c>
      <c r="J319" s="8"/>
    </row>
    <row r="320" spans="1:10" x14ac:dyDescent="0.25">
      <c r="A320" s="37" t="s">
        <v>42</v>
      </c>
      <c r="B320" s="38"/>
      <c r="C320" s="38"/>
      <c r="D320" s="39"/>
      <c r="E320" s="40">
        <f t="shared" si="5"/>
        <v>896.40000000000009</v>
      </c>
      <c r="F320" s="6"/>
      <c r="G320" s="60"/>
      <c r="I320" s="61"/>
      <c r="J320" s="8"/>
    </row>
    <row r="321" spans="1:10" x14ac:dyDescent="0.25">
      <c r="A321" s="37" t="s">
        <v>16</v>
      </c>
      <c r="B321" s="38"/>
      <c r="C321" s="38"/>
      <c r="D321" s="39"/>
      <c r="E321" s="40">
        <f t="shared" si="5"/>
        <v>239590.79</v>
      </c>
      <c r="F321" s="6"/>
      <c r="G321" s="51" t="s">
        <v>423</v>
      </c>
      <c r="H321" s="76"/>
      <c r="I321" s="77"/>
      <c r="J321" s="8"/>
    </row>
    <row r="322" spans="1:10" x14ac:dyDescent="0.25">
      <c r="A322" s="37" t="s">
        <v>245</v>
      </c>
      <c r="B322" s="38"/>
      <c r="C322" s="38"/>
      <c r="D322" s="39"/>
      <c r="E322" s="40">
        <f t="shared" si="5"/>
        <v>6421.43</v>
      </c>
      <c r="F322" s="6"/>
      <c r="G322" s="37" t="s">
        <v>424</v>
      </c>
      <c r="H322" s="73"/>
      <c r="I322" s="46">
        <v>159783.94</v>
      </c>
      <c r="J322" s="8"/>
    </row>
    <row r="323" spans="1:10" x14ac:dyDescent="0.25">
      <c r="A323" s="37" t="s">
        <v>76</v>
      </c>
      <c r="B323" s="38"/>
      <c r="C323" s="38"/>
      <c r="D323" s="39"/>
      <c r="E323" s="40">
        <f t="shared" si="5"/>
        <v>45254.47</v>
      </c>
      <c r="F323" s="6"/>
      <c r="G323" s="44"/>
      <c r="H323" s="45"/>
      <c r="I323" s="46"/>
      <c r="J323" s="8"/>
    </row>
    <row r="324" spans="1:10" x14ac:dyDescent="0.25">
      <c r="A324" s="37" t="s">
        <v>323</v>
      </c>
      <c r="B324" s="38"/>
      <c r="C324" s="38"/>
      <c r="D324" s="39"/>
      <c r="E324" s="40">
        <f t="shared" si="5"/>
        <v>35.200000000000003</v>
      </c>
      <c r="F324" s="6"/>
      <c r="G324" s="49"/>
      <c r="H324" s="49"/>
      <c r="I324" s="78"/>
      <c r="J324" s="8"/>
    </row>
    <row r="325" spans="1:10" x14ac:dyDescent="0.25">
      <c r="A325" s="37" t="s">
        <v>176</v>
      </c>
      <c r="B325" s="38"/>
      <c r="C325" s="38"/>
      <c r="D325" s="39"/>
      <c r="E325" s="40">
        <f t="shared" si="5"/>
        <v>1060.6599999999999</v>
      </c>
      <c r="F325" s="6"/>
      <c r="G325" s="49"/>
      <c r="H325" s="49"/>
      <c r="I325" s="78"/>
      <c r="J325" s="8"/>
    </row>
    <row r="326" spans="1:10" x14ac:dyDescent="0.25">
      <c r="A326" s="37" t="s">
        <v>425</v>
      </c>
      <c r="B326" s="38"/>
      <c r="C326" s="38"/>
      <c r="D326" s="39"/>
      <c r="E326" s="40">
        <f t="shared" si="5"/>
        <v>0</v>
      </c>
      <c r="F326" s="6"/>
      <c r="G326" s="49"/>
      <c r="H326" s="49"/>
      <c r="I326" s="78"/>
      <c r="J326" s="8"/>
    </row>
    <row r="327" spans="1:10" x14ac:dyDescent="0.25">
      <c r="A327" s="37" t="s">
        <v>23</v>
      </c>
      <c r="B327" s="38"/>
      <c r="C327" s="38"/>
      <c r="D327" s="39"/>
      <c r="E327" s="40">
        <f t="shared" si="5"/>
        <v>46220.74</v>
      </c>
      <c r="F327" s="6"/>
      <c r="G327" s="49"/>
      <c r="H327" s="49"/>
      <c r="I327" s="78"/>
      <c r="J327" s="8"/>
    </row>
    <row r="328" spans="1:10" x14ac:dyDescent="0.25">
      <c r="A328" s="37" t="s">
        <v>313</v>
      </c>
      <c r="B328" s="38"/>
      <c r="C328" s="38"/>
      <c r="D328" s="39"/>
      <c r="E328" s="40">
        <f t="shared" si="5"/>
        <v>836.66</v>
      </c>
      <c r="F328" s="6"/>
      <c r="G328" s="49"/>
      <c r="H328" s="49"/>
      <c r="I328" s="78"/>
      <c r="J328" s="8"/>
    </row>
    <row r="329" spans="1:10" x14ac:dyDescent="0.25">
      <c r="A329" s="37" t="s">
        <v>310</v>
      </c>
      <c r="B329" s="38"/>
      <c r="C329" s="38"/>
      <c r="D329" s="39"/>
      <c r="E329" s="40">
        <f t="shared" si="5"/>
        <v>2883.65</v>
      </c>
      <c r="F329" s="6"/>
      <c r="G329" s="49"/>
      <c r="H329" s="49"/>
      <c r="I329" s="78"/>
      <c r="J329" s="8"/>
    </row>
    <row r="330" spans="1:10" x14ac:dyDescent="0.25">
      <c r="A330" s="37" t="s">
        <v>260</v>
      </c>
      <c r="B330" s="38"/>
      <c r="C330" s="38"/>
      <c r="D330" s="39"/>
      <c r="E330" s="40">
        <f t="shared" si="5"/>
        <v>10744.11</v>
      </c>
      <c r="F330" s="6"/>
      <c r="G330" s="49"/>
      <c r="H330" s="49"/>
      <c r="I330" s="78"/>
      <c r="J330" s="8"/>
    </row>
    <row r="331" spans="1:10" x14ac:dyDescent="0.25">
      <c r="A331" s="37"/>
      <c r="B331" s="38"/>
      <c r="C331" s="38"/>
      <c r="D331" s="39"/>
      <c r="E331" s="40"/>
      <c r="F331" s="6"/>
      <c r="G331" s="49"/>
      <c r="H331" s="49"/>
      <c r="I331" s="78"/>
      <c r="J331" s="8"/>
    </row>
    <row r="332" spans="1:10" x14ac:dyDescent="0.25">
      <c r="A332" s="79" t="s">
        <v>401</v>
      </c>
      <c r="B332" s="80"/>
      <c r="C332" s="80"/>
      <c r="D332" s="81"/>
      <c r="E332" s="82">
        <f>SUM(E285:E331)</f>
        <v>1030512.4100000001</v>
      </c>
      <c r="F332" s="6"/>
      <c r="G332" s="49"/>
      <c r="H332" s="49"/>
      <c r="I332" s="78"/>
      <c r="J332" s="8"/>
    </row>
  </sheetData>
  <mergeCells count="11">
    <mergeCell ref="A282:J282"/>
    <mergeCell ref="A284:E284"/>
    <mergeCell ref="G284:I284"/>
    <mergeCell ref="G295:H295"/>
    <mergeCell ref="A332:C332"/>
    <mergeCell ref="C2:J2"/>
    <mergeCell ref="A4:J4"/>
    <mergeCell ref="A6:F6"/>
    <mergeCell ref="G6:J6"/>
    <mergeCell ref="A275:B275"/>
    <mergeCell ref="C280:J280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4E6A2-A46E-4A7C-9C1B-74375DA20029}">
  <dimension ref="A1:J50"/>
  <sheetViews>
    <sheetView tabSelected="1" workbookViewId="0">
      <selection activeCell="C23" sqref="C23"/>
    </sheetView>
  </sheetViews>
  <sheetFormatPr defaultRowHeight="15" x14ac:dyDescent="0.25"/>
  <cols>
    <col min="1" max="1" width="11.140625" customWidth="1"/>
    <col min="2" max="2" width="11.42578125" bestFit="1" customWidth="1"/>
    <col min="3" max="3" width="41.140625" bestFit="1" customWidth="1"/>
    <col min="4" max="4" width="12.42578125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5.28515625" customWidth="1"/>
    <col min="10" max="10" width="10.42578125" bestFit="1" customWidth="1"/>
  </cols>
  <sheetData>
    <row r="1" spans="1:10" x14ac:dyDescent="0.25">
      <c r="D1" s="1"/>
      <c r="J1" s="2"/>
    </row>
    <row r="2" spans="1:10" ht="25.5" x14ac:dyDescent="0.25">
      <c r="C2" s="3" t="s">
        <v>0</v>
      </c>
      <c r="D2" s="3"/>
      <c r="E2" s="3"/>
      <c r="F2" s="3"/>
      <c r="G2" s="3"/>
      <c r="H2" s="3"/>
      <c r="I2" s="3"/>
      <c r="J2" s="3"/>
    </row>
    <row r="3" spans="1:10" x14ac:dyDescent="0.25">
      <c r="D3" s="1"/>
      <c r="J3" s="2"/>
    </row>
    <row r="4" spans="1:10" ht="18.75" x14ac:dyDescent="0.3">
      <c r="A4" s="4" t="s">
        <v>426</v>
      </c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D5" s="1"/>
      <c r="J5" s="2"/>
    </row>
    <row r="6" spans="1:10" x14ac:dyDescent="0.25">
      <c r="A6" s="5" t="s">
        <v>2</v>
      </c>
      <c r="B6" s="5"/>
      <c r="C6" s="5"/>
      <c r="D6" s="5"/>
      <c r="E6" s="5"/>
      <c r="F6" s="5"/>
      <c r="G6" s="5" t="s">
        <v>3</v>
      </c>
      <c r="H6" s="5"/>
      <c r="I6" s="5"/>
      <c r="J6" s="5"/>
    </row>
    <row r="7" spans="1:10" ht="15.75" thickBot="1" x14ac:dyDescent="0.3">
      <c r="A7" s="6"/>
      <c r="B7" s="6"/>
      <c r="C7" s="6"/>
      <c r="D7" s="7"/>
      <c r="E7" s="6"/>
      <c r="F7" s="6"/>
      <c r="G7" s="6"/>
      <c r="H7" s="6"/>
      <c r="I7" s="6"/>
      <c r="J7" s="8"/>
    </row>
    <row r="8" spans="1:10" x14ac:dyDescent="0.25">
      <c r="A8" s="9" t="s">
        <v>4</v>
      </c>
      <c r="B8" s="10" t="s">
        <v>5</v>
      </c>
      <c r="C8" s="10" t="s">
        <v>6</v>
      </c>
      <c r="D8" s="11" t="s">
        <v>7</v>
      </c>
      <c r="E8" s="10" t="s">
        <v>8</v>
      </c>
      <c r="F8" s="12" t="s">
        <v>9</v>
      </c>
      <c r="G8" s="13" t="s">
        <v>10</v>
      </c>
      <c r="H8" s="14" t="s">
        <v>11</v>
      </c>
      <c r="I8" s="10" t="s">
        <v>12</v>
      </c>
      <c r="J8" s="15" t="s">
        <v>13</v>
      </c>
    </row>
    <row r="9" spans="1:10" x14ac:dyDescent="0.25">
      <c r="A9" s="16"/>
      <c r="B9" s="17"/>
      <c r="C9" s="17" t="s">
        <v>14</v>
      </c>
      <c r="D9" s="18"/>
      <c r="E9" s="18"/>
      <c r="F9" s="19">
        <f>'[1]CEF Novembro 2020 - 900168-2'!F20</f>
        <v>46929.979999999981</v>
      </c>
      <c r="G9" s="20"/>
      <c r="H9" s="21"/>
      <c r="I9" s="17"/>
      <c r="J9" s="22"/>
    </row>
    <row r="10" spans="1:10" x14ac:dyDescent="0.25">
      <c r="A10" s="16">
        <v>44166</v>
      </c>
      <c r="B10" s="17">
        <v>274270</v>
      </c>
      <c r="C10" s="17" t="s">
        <v>172</v>
      </c>
      <c r="D10" s="18">
        <v>6476.16</v>
      </c>
      <c r="E10" s="18"/>
      <c r="F10" s="19">
        <f t="shared" ref="F10:F17" si="0">F9-D10+E10</f>
        <v>40453.819999999978</v>
      </c>
      <c r="G10" s="20" t="s">
        <v>173</v>
      </c>
      <c r="H10" s="21"/>
      <c r="I10" s="17">
        <v>2742700112</v>
      </c>
      <c r="J10" s="22">
        <v>44166</v>
      </c>
    </row>
    <row r="11" spans="1:10" x14ac:dyDescent="0.25">
      <c r="A11" s="16">
        <v>44168</v>
      </c>
      <c r="B11" s="17">
        <v>31004</v>
      </c>
      <c r="C11" s="17" t="s">
        <v>427</v>
      </c>
      <c r="D11" s="18"/>
      <c r="E11" s="18">
        <v>500000</v>
      </c>
      <c r="F11" s="19">
        <f t="shared" si="0"/>
        <v>540453.81999999995</v>
      </c>
      <c r="G11" s="20" t="s">
        <v>428</v>
      </c>
      <c r="H11" s="21"/>
      <c r="I11" s="17"/>
      <c r="J11" s="22"/>
    </row>
    <row r="12" spans="1:10" x14ac:dyDescent="0.25">
      <c r="A12" s="16">
        <v>44169</v>
      </c>
      <c r="B12" s="17">
        <v>274270</v>
      </c>
      <c r="C12" s="17" t="s">
        <v>172</v>
      </c>
      <c r="D12" s="18">
        <v>433817.82</v>
      </c>
      <c r="E12" s="18"/>
      <c r="F12" s="19">
        <f t="shared" si="0"/>
        <v>106635.99999999994</v>
      </c>
      <c r="G12" s="20" t="s">
        <v>429</v>
      </c>
      <c r="H12" s="21" t="s">
        <v>174</v>
      </c>
      <c r="I12" s="17">
        <v>2742700412</v>
      </c>
      <c r="J12" s="22">
        <v>44169</v>
      </c>
    </row>
    <row r="13" spans="1:10" x14ac:dyDescent="0.25">
      <c r="A13" s="16">
        <v>44169</v>
      </c>
      <c r="B13" s="17">
        <v>274270</v>
      </c>
      <c r="C13" s="17" t="s">
        <v>172</v>
      </c>
      <c r="D13" s="18">
        <v>5144.53</v>
      </c>
      <c r="E13" s="18"/>
      <c r="F13" s="19">
        <f t="shared" si="0"/>
        <v>101491.46999999994</v>
      </c>
      <c r="G13" s="20" t="s">
        <v>173</v>
      </c>
      <c r="H13" s="21"/>
      <c r="I13" s="17">
        <v>274270041220</v>
      </c>
      <c r="J13" s="22">
        <v>44169</v>
      </c>
    </row>
    <row r="14" spans="1:10" x14ac:dyDescent="0.25">
      <c r="A14" s="16">
        <v>44175</v>
      </c>
      <c r="B14" s="17">
        <v>415901</v>
      </c>
      <c r="C14" s="17" t="s">
        <v>172</v>
      </c>
      <c r="D14" s="18">
        <v>8090.2</v>
      </c>
      <c r="E14" s="18"/>
      <c r="F14" s="19">
        <f t="shared" si="0"/>
        <v>93401.269999999946</v>
      </c>
      <c r="G14" s="20" t="s">
        <v>430</v>
      </c>
      <c r="H14" s="21"/>
      <c r="I14" s="83">
        <v>44166</v>
      </c>
      <c r="J14" s="22">
        <v>44169</v>
      </c>
    </row>
    <row r="15" spans="1:10" x14ac:dyDescent="0.25">
      <c r="A15" s="16">
        <v>44176</v>
      </c>
      <c r="B15" s="17">
        <v>1139.33</v>
      </c>
      <c r="C15" s="17" t="s">
        <v>172</v>
      </c>
      <c r="D15" s="18">
        <v>1139.33</v>
      </c>
      <c r="E15" s="18"/>
      <c r="F15" s="19">
        <f t="shared" si="0"/>
        <v>92261.939999999944</v>
      </c>
      <c r="G15" s="20" t="s">
        <v>173</v>
      </c>
      <c r="H15" s="21"/>
      <c r="I15" s="17">
        <v>2742701112</v>
      </c>
      <c r="J15" s="22">
        <v>44176</v>
      </c>
    </row>
    <row r="16" spans="1:10" x14ac:dyDescent="0.25">
      <c r="A16" s="16">
        <v>44179</v>
      </c>
      <c r="B16" s="17">
        <v>274270</v>
      </c>
      <c r="C16" s="17" t="s">
        <v>172</v>
      </c>
      <c r="D16" s="18">
        <v>2130.6799999999998</v>
      </c>
      <c r="E16" s="18"/>
      <c r="F16" s="19">
        <f t="shared" si="0"/>
        <v>90131.259999999951</v>
      </c>
      <c r="G16" s="20" t="s">
        <v>173</v>
      </c>
      <c r="H16" s="21"/>
      <c r="I16" s="17">
        <v>2742701412</v>
      </c>
      <c r="J16" s="22">
        <v>44179</v>
      </c>
    </row>
    <row r="17" spans="1:10" x14ac:dyDescent="0.25">
      <c r="A17" s="16">
        <v>44188</v>
      </c>
      <c r="B17" s="17">
        <v>274270</v>
      </c>
      <c r="C17" s="17" t="s">
        <v>172</v>
      </c>
      <c r="D17" s="18">
        <v>28713.73</v>
      </c>
      <c r="E17" s="18"/>
      <c r="F17" s="19">
        <f t="shared" si="0"/>
        <v>61417.529999999955</v>
      </c>
      <c r="G17" s="20" t="s">
        <v>173</v>
      </c>
      <c r="H17" s="21"/>
      <c r="I17" s="17">
        <v>27427023</v>
      </c>
      <c r="J17" s="22">
        <v>44188</v>
      </c>
    </row>
    <row r="18" spans="1:10" x14ac:dyDescent="0.25">
      <c r="A18" s="16"/>
      <c r="B18" s="17"/>
      <c r="C18" s="17"/>
      <c r="D18" s="18"/>
      <c r="E18" s="18"/>
      <c r="F18" s="19"/>
      <c r="G18" s="20"/>
      <c r="H18" s="21"/>
      <c r="I18" s="17"/>
      <c r="J18" s="22"/>
    </row>
    <row r="19" spans="1:10" ht="15.75" thickBot="1" x14ac:dyDescent="0.3">
      <c r="A19" s="23" t="s">
        <v>391</v>
      </c>
      <c r="B19" s="24"/>
      <c r="C19" s="25"/>
      <c r="D19" s="26">
        <f>SUM(D10:D18)</f>
        <v>485512.45</v>
      </c>
      <c r="E19" s="26">
        <f>SUM(E10:E18)</f>
        <v>500000</v>
      </c>
      <c r="F19" s="27">
        <f>F9-D19+E19</f>
        <v>61417.52999999997</v>
      </c>
      <c r="G19" s="28"/>
      <c r="H19" s="29"/>
      <c r="I19" s="30"/>
      <c r="J19" s="31"/>
    </row>
    <row r="20" spans="1:10" x14ac:dyDescent="0.25">
      <c r="A20" s="32" t="s">
        <v>392</v>
      </c>
      <c r="B20" s="6"/>
      <c r="C20" s="6"/>
      <c r="D20" s="7"/>
      <c r="E20" s="6"/>
      <c r="F20" s="6"/>
      <c r="G20" s="6"/>
      <c r="H20" s="6"/>
      <c r="I20" s="6"/>
      <c r="J20" s="8"/>
    </row>
    <row r="21" spans="1:10" x14ac:dyDescent="0.25">
      <c r="A21" s="32"/>
      <c r="B21" s="6"/>
      <c r="C21" s="6"/>
      <c r="D21" s="7"/>
      <c r="E21" s="6"/>
      <c r="F21" s="6"/>
      <c r="G21" s="6"/>
      <c r="H21" s="6"/>
      <c r="I21" s="6"/>
      <c r="J21" s="8"/>
    </row>
    <row r="22" spans="1:10" x14ac:dyDescent="0.25">
      <c r="A22" s="32"/>
      <c r="B22" s="6"/>
      <c r="C22" s="6"/>
      <c r="D22" s="7"/>
      <c r="E22" s="6"/>
      <c r="F22" s="6"/>
      <c r="G22" s="6"/>
      <c r="H22" s="6"/>
      <c r="I22" s="6"/>
      <c r="J22" s="8"/>
    </row>
    <row r="23" spans="1:10" x14ac:dyDescent="0.25">
      <c r="D23" s="1"/>
      <c r="J23" s="2"/>
    </row>
    <row r="24" spans="1:10" ht="25.5" x14ac:dyDescent="0.25">
      <c r="C24" s="3" t="s">
        <v>0</v>
      </c>
      <c r="D24" s="3"/>
      <c r="E24" s="3"/>
      <c r="F24" s="3"/>
      <c r="G24" s="3"/>
      <c r="H24" s="3"/>
      <c r="I24" s="3"/>
      <c r="J24" s="3"/>
    </row>
    <row r="25" spans="1:10" x14ac:dyDescent="0.25">
      <c r="D25" s="1"/>
      <c r="J25" s="2"/>
    </row>
    <row r="26" spans="1:10" ht="18.75" x14ac:dyDescent="0.3">
      <c r="A26" s="4" t="s">
        <v>431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5">
      <c r="A27" s="6"/>
      <c r="B27" s="6"/>
      <c r="C27" s="6"/>
      <c r="D27" s="7"/>
      <c r="E27" s="6"/>
      <c r="F27" s="6"/>
      <c r="G27" s="6"/>
      <c r="H27" s="6"/>
      <c r="I27" s="6"/>
      <c r="J27" s="8"/>
    </row>
    <row r="28" spans="1:10" x14ac:dyDescent="0.25">
      <c r="A28" s="33" t="s">
        <v>394</v>
      </c>
      <c r="B28" s="34"/>
      <c r="C28" s="34"/>
      <c r="D28" s="34"/>
      <c r="E28" s="35"/>
      <c r="F28" s="6"/>
      <c r="G28" s="36" t="s">
        <v>395</v>
      </c>
      <c r="H28" s="36"/>
      <c r="I28" s="36"/>
      <c r="J28" s="8"/>
    </row>
    <row r="29" spans="1:10" x14ac:dyDescent="0.25">
      <c r="A29" s="37" t="s">
        <v>204</v>
      </c>
      <c r="B29" s="38"/>
      <c r="C29" s="38"/>
      <c r="D29" s="39"/>
      <c r="E29" s="40">
        <f t="shared" ref="E29:E47" si="1">SUMIF($G$8:$G$18,A29,$D$8:$D$18)</f>
        <v>0</v>
      </c>
      <c r="F29" s="6"/>
      <c r="G29" s="41" t="s">
        <v>400</v>
      </c>
      <c r="H29" s="38"/>
      <c r="I29" s="42">
        <f>SUMIF($G$8:$G$18,G29,$E$8:$E$18)</f>
        <v>0</v>
      </c>
      <c r="J29" s="8"/>
    </row>
    <row r="30" spans="1:10" x14ac:dyDescent="0.25">
      <c r="A30" s="37" t="s">
        <v>430</v>
      </c>
      <c r="B30" s="38"/>
      <c r="C30" s="38"/>
      <c r="D30" s="39"/>
      <c r="E30" s="40">
        <f t="shared" si="1"/>
        <v>8090.2</v>
      </c>
      <c r="F30" s="6"/>
      <c r="G30" s="41" t="s">
        <v>428</v>
      </c>
      <c r="H30" s="38"/>
      <c r="I30" s="43">
        <f>SUMIF($G$8:$G$18,G30,$E$8:$E$18)</f>
        <v>500000</v>
      </c>
      <c r="J30" s="8"/>
    </row>
    <row r="31" spans="1:10" x14ac:dyDescent="0.25">
      <c r="A31" s="37" t="s">
        <v>173</v>
      </c>
      <c r="B31" s="38"/>
      <c r="C31" s="38"/>
      <c r="D31" s="39"/>
      <c r="E31" s="40">
        <f t="shared" si="1"/>
        <v>43604.43</v>
      </c>
      <c r="F31" s="6"/>
      <c r="G31" s="37" t="s">
        <v>396</v>
      </c>
      <c r="H31" s="38"/>
      <c r="I31" s="43">
        <f>SUMIF($G$8:$G$18,G31,$E$8:$E$18)</f>
        <v>0</v>
      </c>
      <c r="J31" s="8"/>
    </row>
    <row r="32" spans="1:10" x14ac:dyDescent="0.25">
      <c r="A32" s="37" t="s">
        <v>42</v>
      </c>
      <c r="B32" s="38"/>
      <c r="C32" s="38"/>
      <c r="D32" s="39"/>
      <c r="E32" s="40">
        <f t="shared" si="1"/>
        <v>0</v>
      </c>
      <c r="F32" s="6"/>
      <c r="G32" s="54"/>
      <c r="H32" s="55"/>
      <c r="I32" s="43">
        <f>SUMIF($G$8:$G$18,G32,$E$8:$E$18)</f>
        <v>0</v>
      </c>
      <c r="J32" s="8"/>
    </row>
    <row r="33" spans="1:10" x14ac:dyDescent="0.25">
      <c r="A33" s="37" t="s">
        <v>429</v>
      </c>
      <c r="B33" s="38"/>
      <c r="C33" s="38"/>
      <c r="D33" s="39"/>
      <c r="E33" s="40">
        <f t="shared" si="1"/>
        <v>433817.82</v>
      </c>
      <c r="F33" s="6"/>
      <c r="G33" s="54"/>
      <c r="H33" s="55"/>
      <c r="I33" s="43">
        <f>SUMIF($G$8:$G$18,G33,$E$8:$E$18)</f>
        <v>0</v>
      </c>
      <c r="J33" s="8"/>
    </row>
    <row r="34" spans="1:10" x14ac:dyDescent="0.25">
      <c r="A34" s="37" t="s">
        <v>260</v>
      </c>
      <c r="B34" s="38"/>
      <c r="C34" s="38"/>
      <c r="D34" s="39"/>
      <c r="E34" s="40">
        <f t="shared" si="1"/>
        <v>0</v>
      </c>
      <c r="F34" s="6"/>
      <c r="G34" s="44" t="s">
        <v>401</v>
      </c>
      <c r="H34" s="45"/>
      <c r="I34" s="46">
        <f>SUM(I29:I33)</f>
        <v>500000</v>
      </c>
      <c r="J34" s="8"/>
    </row>
    <row r="35" spans="1:10" x14ac:dyDescent="0.25">
      <c r="A35" s="37"/>
      <c r="B35" s="38"/>
      <c r="C35" s="38"/>
      <c r="D35" s="39"/>
      <c r="E35" s="40">
        <f t="shared" si="1"/>
        <v>0</v>
      </c>
      <c r="F35" s="6"/>
      <c r="G35" s="48"/>
      <c r="H35" s="49"/>
      <c r="I35" s="50"/>
      <c r="J35" s="8"/>
    </row>
    <row r="36" spans="1:10" x14ac:dyDescent="0.25">
      <c r="A36" s="37"/>
      <c r="B36" s="38"/>
      <c r="C36" s="38"/>
      <c r="D36" s="39"/>
      <c r="E36" s="40">
        <f t="shared" si="1"/>
        <v>0</v>
      </c>
      <c r="F36" s="6"/>
      <c r="G36" s="51" t="s">
        <v>403</v>
      </c>
      <c r="H36" s="52"/>
      <c r="I36" s="53"/>
      <c r="J36" s="2"/>
    </row>
    <row r="37" spans="1:10" x14ac:dyDescent="0.25">
      <c r="A37" s="37"/>
      <c r="B37" s="38"/>
      <c r="C37" s="38"/>
      <c r="D37" s="39"/>
      <c r="E37" s="40">
        <f t="shared" si="1"/>
        <v>0</v>
      </c>
      <c r="F37" s="6"/>
      <c r="G37" s="41" t="s">
        <v>404</v>
      </c>
      <c r="H37" s="38"/>
      <c r="I37" s="42">
        <v>0</v>
      </c>
      <c r="J37" s="2"/>
    </row>
    <row r="38" spans="1:10" x14ac:dyDescent="0.25">
      <c r="A38" s="37"/>
      <c r="B38" s="38"/>
      <c r="C38" s="38"/>
      <c r="D38" s="39"/>
      <c r="E38" s="40">
        <f t="shared" si="1"/>
        <v>0</v>
      </c>
      <c r="F38" s="6"/>
      <c r="G38" s="37" t="s">
        <v>432</v>
      </c>
      <c r="H38" s="38"/>
      <c r="I38" s="43">
        <f>SUMIF($G$8:$G$18,G38,$D$8:$D$18)</f>
        <v>0</v>
      </c>
      <c r="J38" s="2"/>
    </row>
    <row r="39" spans="1:10" x14ac:dyDescent="0.25">
      <c r="A39" s="37"/>
      <c r="B39" s="38"/>
      <c r="C39" s="38"/>
      <c r="D39" s="39"/>
      <c r="E39" s="40">
        <f t="shared" si="1"/>
        <v>0</v>
      </c>
      <c r="F39" s="6"/>
      <c r="G39" s="54" t="s">
        <v>396</v>
      </c>
      <c r="H39" s="55"/>
      <c r="I39" s="43">
        <f>-SUMIF($G$8:$G$18,G39,$E$8:$E$18)</f>
        <v>0</v>
      </c>
      <c r="J39" s="2"/>
    </row>
    <row r="40" spans="1:10" x14ac:dyDescent="0.25">
      <c r="A40" s="37"/>
      <c r="B40" s="38"/>
      <c r="C40" s="38"/>
      <c r="D40" s="39"/>
      <c r="E40" s="40">
        <f t="shared" si="1"/>
        <v>0</v>
      </c>
      <c r="F40" s="6"/>
      <c r="G40" s="41" t="s">
        <v>406</v>
      </c>
      <c r="H40" s="38"/>
      <c r="I40" s="43">
        <v>0</v>
      </c>
      <c r="J40" s="2"/>
    </row>
    <row r="41" spans="1:10" x14ac:dyDescent="0.25">
      <c r="A41" s="41"/>
      <c r="B41" s="38"/>
      <c r="C41" s="38"/>
      <c r="D41" s="39"/>
      <c r="E41" s="40">
        <f t="shared" si="1"/>
        <v>0</v>
      </c>
      <c r="F41" s="6"/>
      <c r="G41" s="56"/>
      <c r="H41" s="57"/>
      <c r="I41" s="43"/>
      <c r="J41" s="2"/>
    </row>
    <row r="42" spans="1:10" x14ac:dyDescent="0.25">
      <c r="A42" s="37"/>
      <c r="B42" s="38"/>
      <c r="C42" s="38"/>
      <c r="D42" s="39"/>
      <c r="E42" s="40">
        <f t="shared" si="1"/>
        <v>0</v>
      </c>
      <c r="F42" s="6"/>
      <c r="G42" s="58" t="s">
        <v>408</v>
      </c>
      <c r="H42" s="57"/>
      <c r="I42" s="59">
        <f>SUM(I37:I41)</f>
        <v>0</v>
      </c>
      <c r="J42" s="2"/>
    </row>
    <row r="43" spans="1:10" x14ac:dyDescent="0.25">
      <c r="A43" s="37"/>
      <c r="B43" s="38"/>
      <c r="C43" s="38"/>
      <c r="D43" s="39"/>
      <c r="E43" s="40">
        <f t="shared" si="1"/>
        <v>0</v>
      </c>
      <c r="F43" s="6"/>
      <c r="G43" s="60"/>
      <c r="I43" s="61"/>
      <c r="J43" s="8"/>
    </row>
    <row r="44" spans="1:10" x14ac:dyDescent="0.25">
      <c r="A44" s="37"/>
      <c r="B44" s="38"/>
      <c r="C44" s="38"/>
      <c r="D44" s="39"/>
      <c r="E44" s="40">
        <f t="shared" si="1"/>
        <v>0</v>
      </c>
      <c r="F44" s="6"/>
      <c r="G44" s="51" t="s">
        <v>433</v>
      </c>
      <c r="H44" s="52"/>
      <c r="I44" s="53"/>
      <c r="J44" s="8"/>
    </row>
    <row r="45" spans="1:10" x14ac:dyDescent="0.25">
      <c r="A45" s="37"/>
      <c r="B45" s="38"/>
      <c r="C45" s="38"/>
      <c r="D45" s="39"/>
      <c r="E45" s="40">
        <f t="shared" si="1"/>
        <v>0</v>
      </c>
      <c r="F45" s="6"/>
      <c r="G45" s="41" t="s">
        <v>404</v>
      </c>
      <c r="H45" s="38"/>
      <c r="I45" s="68">
        <f>'[1]CEF Novembro 2020 - 900168-2'!I50</f>
        <v>0</v>
      </c>
      <c r="J45" s="8"/>
    </row>
    <row r="46" spans="1:10" x14ac:dyDescent="0.25">
      <c r="A46" s="37"/>
      <c r="B46" s="38"/>
      <c r="C46" s="38"/>
      <c r="D46" s="39"/>
      <c r="E46" s="40">
        <f t="shared" si="1"/>
        <v>0</v>
      </c>
      <c r="F46" s="6"/>
      <c r="G46" s="41" t="s">
        <v>416</v>
      </c>
      <c r="H46" s="38"/>
      <c r="I46" s="69">
        <v>500000</v>
      </c>
      <c r="J46" s="8"/>
    </row>
    <row r="47" spans="1:10" x14ac:dyDescent="0.25">
      <c r="A47" s="37"/>
      <c r="B47" s="38"/>
      <c r="C47" s="38"/>
      <c r="D47" s="39"/>
      <c r="E47" s="40">
        <f t="shared" si="1"/>
        <v>0</v>
      </c>
      <c r="F47" s="6"/>
      <c r="G47" s="41" t="s">
        <v>428</v>
      </c>
      <c r="H47" s="38"/>
      <c r="I47" s="43">
        <f>-SUMIF($G$8:$G$18,G47,$E$8:$E$18)</f>
        <v>-500000</v>
      </c>
      <c r="J47" s="8"/>
    </row>
    <row r="48" spans="1:10" x14ac:dyDescent="0.25">
      <c r="A48" s="37"/>
      <c r="B48" s="38"/>
      <c r="C48" s="38"/>
      <c r="D48" s="39"/>
      <c r="E48" s="40"/>
      <c r="F48" s="6"/>
      <c r="G48" s="41"/>
      <c r="H48" s="57"/>
      <c r="I48" s="67"/>
      <c r="J48" s="8"/>
    </row>
    <row r="49" spans="1:10" x14ac:dyDescent="0.25">
      <c r="A49" s="79" t="s">
        <v>401</v>
      </c>
      <c r="B49" s="80"/>
      <c r="C49" s="80"/>
      <c r="D49" s="81"/>
      <c r="E49" s="82">
        <f>SUM(E29:E48)</f>
        <v>485512.45</v>
      </c>
      <c r="F49" s="6"/>
      <c r="G49" s="44" t="s">
        <v>408</v>
      </c>
      <c r="H49" s="57"/>
      <c r="I49" s="59">
        <f>SUM(I45:I48)</f>
        <v>0</v>
      </c>
      <c r="J49" s="8"/>
    </row>
    <row r="50" spans="1:10" x14ac:dyDescent="0.25">
      <c r="F50" s="6"/>
      <c r="G50" s="49"/>
      <c r="H50" s="49"/>
      <c r="I50" s="78"/>
      <c r="J50" s="8"/>
    </row>
  </sheetData>
  <mergeCells count="13">
    <mergeCell ref="A49:C49"/>
    <mergeCell ref="A26:J26"/>
    <mergeCell ref="A28:E28"/>
    <mergeCell ref="G28:I28"/>
    <mergeCell ref="G32:H32"/>
    <mergeCell ref="G33:H33"/>
    <mergeCell ref="G39:H39"/>
    <mergeCell ref="C2:J2"/>
    <mergeCell ref="A4:J4"/>
    <mergeCell ref="A6:F6"/>
    <mergeCell ref="G6:J6"/>
    <mergeCell ref="A19:B19"/>
    <mergeCell ref="C24:J2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CEF Dezembro 2020 - 901922</vt:lpstr>
      <vt:lpstr>CEF Dezembro 2020 - 900168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Júnior Santigo Osti</dc:creator>
  <cp:lastModifiedBy>Silvio Júnior Santigo Osti</cp:lastModifiedBy>
  <dcterms:created xsi:type="dcterms:W3CDTF">2021-03-01T12:48:01Z</dcterms:created>
  <dcterms:modified xsi:type="dcterms:W3CDTF">2021-03-01T12:50:36Z</dcterms:modified>
</cp:coreProperties>
</file>