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6635\Desktop\PORTAL DA TRANSPARÊNCIA 28-01-2021\3. PRESTAÇÃO DE CONTAS MENSAL\Comp 10 2020\"/>
    </mc:Choice>
  </mc:AlternateContent>
  <xr:revisionPtr revIDLastSave="0" documentId="13_ncr:1_{ABD679D6-87D9-4ABE-A99A-B5179689E684}" xr6:coauthVersionLast="46" xr6:coauthVersionMax="46" xr10:uidLastSave="{00000000-0000-0000-0000-000000000000}"/>
  <bookViews>
    <workbookView xWindow="-120" yWindow="-120" windowWidth="24240" windowHeight="13140" activeTab="3" xr2:uid="{00000000-000D-0000-FFFF-FFFF00000000}"/>
  </bookViews>
  <sheets>
    <sheet name="CEF OUTUBRO 2020 168-5" sheetId="1" r:id="rId1"/>
    <sheet name="CEF OUTUBRO 2020 1922-3" sheetId="2" r:id="rId2"/>
    <sheet name="CEF OUTUBRO 2020 900168-2" sheetId="3" r:id="rId3"/>
    <sheet name="CEF OUTUBRO 2020 901922-0" sheetId="4" r:id="rId4"/>
  </sheets>
  <externalReferences>
    <externalReference r:id="rId5"/>
  </externalReferences>
  <calcPr calcId="181029"/>
</workbook>
</file>

<file path=xl/calcChain.xml><?xml version="1.0" encoding="utf-8"?>
<calcChain xmlns="http://schemas.openxmlformats.org/spreadsheetml/2006/main">
  <c r="E308" i="4" l="1"/>
  <c r="E307" i="4"/>
  <c r="E306" i="4"/>
  <c r="E305" i="4"/>
  <c r="E304" i="4"/>
  <c r="E303" i="4"/>
  <c r="I302" i="4"/>
  <c r="E302" i="4"/>
  <c r="E301" i="4"/>
  <c r="E300" i="4"/>
  <c r="I299" i="4"/>
  <c r="I303" i="4" s="1"/>
  <c r="E299" i="4"/>
  <c r="E298" i="4"/>
  <c r="E297" i="4"/>
  <c r="E296" i="4"/>
  <c r="E295" i="4"/>
  <c r="I294" i="4"/>
  <c r="E294" i="4"/>
  <c r="E293" i="4"/>
  <c r="I292" i="4"/>
  <c r="I296" i="4" s="1"/>
  <c r="E292" i="4"/>
  <c r="E291" i="4"/>
  <c r="E290" i="4"/>
  <c r="E289" i="4"/>
  <c r="E288" i="4"/>
  <c r="I287" i="4"/>
  <c r="E287" i="4"/>
  <c r="I286" i="4"/>
  <c r="E286" i="4"/>
  <c r="I285" i="4"/>
  <c r="I289" i="4" s="1"/>
  <c r="E285" i="4"/>
  <c r="E284" i="4"/>
  <c r="E283" i="4"/>
  <c r="E282" i="4"/>
  <c r="E281" i="4"/>
  <c r="E280" i="4"/>
  <c r="I279" i="4"/>
  <c r="E279" i="4"/>
  <c r="I278" i="4"/>
  <c r="E278" i="4"/>
  <c r="I277" i="4"/>
  <c r="I282" i="4" s="1"/>
  <c r="E277" i="4"/>
  <c r="E276" i="4"/>
  <c r="E275" i="4"/>
  <c r="E274" i="4"/>
  <c r="I273" i="4"/>
  <c r="E273" i="4"/>
  <c r="I272" i="4"/>
  <c r="E272" i="4"/>
  <c r="I271" i="4"/>
  <c r="E271" i="4"/>
  <c r="I270" i="4"/>
  <c r="E270" i="4"/>
  <c r="I269" i="4"/>
  <c r="I274" i="4" s="1"/>
  <c r="E269" i="4"/>
  <c r="E309" i="4" s="1"/>
  <c r="E259" i="4"/>
  <c r="D259" i="4"/>
  <c r="F10" i="4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F148" i="4" s="1"/>
  <c r="F149" i="4" s="1"/>
  <c r="F150" i="4" s="1"/>
  <c r="F151" i="4" s="1"/>
  <c r="F152" i="4" s="1"/>
  <c r="F153" i="4" s="1"/>
  <c r="F154" i="4" s="1"/>
  <c r="F155" i="4" s="1"/>
  <c r="F156" i="4" s="1"/>
  <c r="F157" i="4" s="1"/>
  <c r="F158" i="4" s="1"/>
  <c r="F159" i="4" s="1"/>
  <c r="F160" i="4" s="1"/>
  <c r="F161" i="4" s="1"/>
  <c r="F162" i="4" s="1"/>
  <c r="F163" i="4" s="1"/>
  <c r="F164" i="4" s="1"/>
  <c r="F165" i="4" s="1"/>
  <c r="F166" i="4" s="1"/>
  <c r="F167" i="4" s="1"/>
  <c r="F168" i="4" s="1"/>
  <c r="F169" i="4" s="1"/>
  <c r="F170" i="4" s="1"/>
  <c r="F171" i="4" s="1"/>
  <c r="F172" i="4" s="1"/>
  <c r="F173" i="4" s="1"/>
  <c r="F174" i="4" s="1"/>
  <c r="F175" i="4" s="1"/>
  <c r="F176" i="4" s="1"/>
  <c r="F177" i="4" s="1"/>
  <c r="F178" i="4" s="1"/>
  <c r="F179" i="4" s="1"/>
  <c r="F180" i="4" s="1"/>
  <c r="F181" i="4" s="1"/>
  <c r="F182" i="4" s="1"/>
  <c r="F183" i="4" s="1"/>
  <c r="F184" i="4" s="1"/>
  <c r="F185" i="4" s="1"/>
  <c r="F186" i="4" s="1"/>
  <c r="F187" i="4" s="1"/>
  <c r="F188" i="4" s="1"/>
  <c r="F189" i="4" s="1"/>
  <c r="F190" i="4" s="1"/>
  <c r="F191" i="4" s="1"/>
  <c r="F192" i="4" s="1"/>
  <c r="F193" i="4" s="1"/>
  <c r="F194" i="4" s="1"/>
  <c r="F195" i="4" s="1"/>
  <c r="F196" i="4" s="1"/>
  <c r="F197" i="4" s="1"/>
  <c r="F198" i="4" s="1"/>
  <c r="F199" i="4" s="1"/>
  <c r="F200" i="4" s="1"/>
  <c r="F201" i="4" s="1"/>
  <c r="F202" i="4" s="1"/>
  <c r="F203" i="4" s="1"/>
  <c r="F204" i="4" s="1"/>
  <c r="F205" i="4" s="1"/>
  <c r="F206" i="4" s="1"/>
  <c r="F207" i="4" s="1"/>
  <c r="F208" i="4" s="1"/>
  <c r="F209" i="4" s="1"/>
  <c r="F210" i="4" s="1"/>
  <c r="F211" i="4" s="1"/>
  <c r="F212" i="4" s="1"/>
  <c r="F213" i="4" s="1"/>
  <c r="F214" i="4" s="1"/>
  <c r="F215" i="4" s="1"/>
  <c r="F216" i="4" s="1"/>
  <c r="F217" i="4" s="1"/>
  <c r="F218" i="4" s="1"/>
  <c r="F219" i="4" s="1"/>
  <c r="F220" i="4" s="1"/>
  <c r="F221" i="4" s="1"/>
  <c r="F222" i="4" s="1"/>
  <c r="F223" i="4" s="1"/>
  <c r="F224" i="4" s="1"/>
  <c r="F225" i="4" s="1"/>
  <c r="F226" i="4" s="1"/>
  <c r="F227" i="4" s="1"/>
  <c r="F228" i="4" s="1"/>
  <c r="F229" i="4" s="1"/>
  <c r="F230" i="4" s="1"/>
  <c r="F231" i="4" s="1"/>
  <c r="F232" i="4" s="1"/>
  <c r="F233" i="4" s="1"/>
  <c r="F234" i="4" s="1"/>
  <c r="F235" i="4" s="1"/>
  <c r="F236" i="4" s="1"/>
  <c r="F237" i="4" s="1"/>
  <c r="F238" i="4" s="1"/>
  <c r="F239" i="4" s="1"/>
  <c r="F240" i="4" s="1"/>
  <c r="F241" i="4" s="1"/>
  <c r="F242" i="4" s="1"/>
  <c r="F243" i="4" s="1"/>
  <c r="F244" i="4" s="1"/>
  <c r="F245" i="4" s="1"/>
  <c r="F246" i="4" s="1"/>
  <c r="F247" i="4" s="1"/>
  <c r="F248" i="4" s="1"/>
  <c r="F249" i="4" s="1"/>
  <c r="F250" i="4" s="1"/>
  <c r="F251" i="4" s="1"/>
  <c r="F252" i="4" s="1"/>
  <c r="F253" i="4" s="1"/>
  <c r="F254" i="4" s="1"/>
  <c r="F255" i="4" s="1"/>
  <c r="F256" i="4" s="1"/>
  <c r="F257" i="4" s="1"/>
  <c r="F9" i="4"/>
  <c r="F259" i="4" s="1"/>
  <c r="K274" i="4" l="1"/>
  <c r="E53" i="3"/>
  <c r="E52" i="3"/>
  <c r="I51" i="3"/>
  <c r="I55" i="3" s="1"/>
  <c r="E51" i="3"/>
  <c r="E50" i="3"/>
  <c r="E49" i="3"/>
  <c r="E48" i="3"/>
  <c r="E47" i="3"/>
  <c r="E46" i="3"/>
  <c r="I45" i="3"/>
  <c r="E45" i="3"/>
  <c r="I44" i="3"/>
  <c r="E44" i="3"/>
  <c r="I43" i="3"/>
  <c r="I48" i="3" s="1"/>
  <c r="E43" i="3"/>
  <c r="E42" i="3"/>
  <c r="E41" i="3"/>
  <c r="E40" i="3"/>
  <c r="I39" i="3"/>
  <c r="E39" i="3"/>
  <c r="I38" i="3"/>
  <c r="E38" i="3"/>
  <c r="I37" i="3"/>
  <c r="E37" i="3"/>
  <c r="I36" i="3"/>
  <c r="E36" i="3"/>
  <c r="I35" i="3"/>
  <c r="I40" i="3" s="1"/>
  <c r="E35" i="3"/>
  <c r="E55" i="3" s="1"/>
  <c r="E25" i="3"/>
  <c r="D25" i="3"/>
  <c r="F9" i="3"/>
  <c r="F25" i="3" s="1"/>
  <c r="F10" i="3" l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I31" i="2"/>
  <c r="E31" i="2"/>
  <c r="I30" i="2"/>
  <c r="E30" i="2"/>
  <c r="I29" i="2"/>
  <c r="E29" i="2"/>
  <c r="I28" i="2"/>
  <c r="E28" i="2"/>
  <c r="I27" i="2"/>
  <c r="I32" i="2" s="1"/>
  <c r="E27" i="2"/>
  <c r="E17" i="2"/>
  <c r="D17" i="2"/>
  <c r="F9" i="2"/>
  <c r="F17" i="2" s="1"/>
  <c r="F10" i="2" l="1"/>
  <c r="F11" i="2" s="1"/>
  <c r="F12" i="2" s="1"/>
  <c r="F13" i="2" s="1"/>
  <c r="F14" i="2" s="1"/>
  <c r="F15" i="2" s="1"/>
  <c r="I28" i="1"/>
  <c r="E28" i="1"/>
  <c r="I27" i="1"/>
  <c r="E27" i="1"/>
  <c r="I26" i="1"/>
  <c r="E26" i="1"/>
  <c r="I25" i="1"/>
  <c r="E25" i="1"/>
  <c r="I24" i="1"/>
  <c r="I29" i="1" s="1"/>
  <c r="E24" i="1"/>
  <c r="E14" i="1"/>
  <c r="D14" i="1"/>
  <c r="F9" i="1"/>
  <c r="F14" i="1" l="1"/>
  <c r="E29" i="1"/>
  <c r="F10" i="1"/>
  <c r="F11" i="1" s="1"/>
  <c r="E35" i="2"/>
  <c r="E32" i="2"/>
</calcChain>
</file>

<file path=xl/sharedStrings.xml><?xml version="1.0" encoding="utf-8"?>
<sst xmlns="http://schemas.openxmlformats.org/spreadsheetml/2006/main" count="1457" uniqueCount="314">
  <si>
    <t>ASSOCIAÇÃO BENEFICENTE HOSPITAL UNIVERSITARIO - UPA 24h ZONA NORTE</t>
  </si>
  <si>
    <t>Demonstrativo de Despesas Outubro 2020 - Conta 168-5 - CEF</t>
  </si>
  <si>
    <t>CONTROLE BANCARIO - EXTRATO</t>
  </si>
  <si>
    <t>CONTAS A PAGAR</t>
  </si>
  <si>
    <t>DATA</t>
  </si>
  <si>
    <t>DOCUMENTO</t>
  </si>
  <si>
    <t>HISTORICO</t>
  </si>
  <si>
    <t>DEBITO</t>
  </si>
  <si>
    <t>CREDITO</t>
  </si>
  <si>
    <t>SALDO</t>
  </si>
  <si>
    <t>CLASSIFICACAO GERENCIAL</t>
  </si>
  <si>
    <t>NOME CREDOR</t>
  </si>
  <si>
    <t>NF/DOC</t>
  </si>
  <si>
    <t>DUP.</t>
  </si>
  <si>
    <t>EMISSAO</t>
  </si>
  <si>
    <t>SALDO INICIAL</t>
  </si>
  <si>
    <t>RECEBIMENTO DE SUBV 1292/2016</t>
  </si>
  <si>
    <t>TRANSFERENCIA (-)</t>
  </si>
  <si>
    <t>TRANSF. ENTRE CONTAS CAIXA (-)</t>
  </si>
  <si>
    <t>Totais</t>
  </si>
  <si>
    <t>* OS DOCUMENTOS INDICADOS NA PLANILHA ACIMA ESTÃO A DISPOSIÇÃO PARA CONSULTA NO DEPARTAMENTO DE CONTABILIDADE DA ASSOCIAÇÃO BENEFICENTE HOSPITAL UNIVERSITÁRIO</t>
  </si>
  <si>
    <t>Balancete Financeiro Outubro 2020 - Conta 168-5 - CEF</t>
  </si>
  <si>
    <t>Resumo Debitos por Classificação</t>
  </si>
  <si>
    <t>Resumo Creditos por Classificação</t>
  </si>
  <si>
    <t>TRANSF. ENTRE CONTAS CAIXA (+)</t>
  </si>
  <si>
    <t>Total</t>
  </si>
  <si>
    <t>Demonstrativo de Despesas Outubro 2020 - Conta 1922-3 - CEF</t>
  </si>
  <si>
    <t>14/10/2020</t>
  </si>
  <si>
    <t>22/10/2020</t>
  </si>
  <si>
    <t>TRANSFERENCIA (+)</t>
  </si>
  <si>
    <t>PAGTO DEBITO C/C</t>
  </si>
  <si>
    <t>EMPRESTIMO (CONSIGNADO)</t>
  </si>
  <si>
    <t>BANCO CAIXA ECONOMICA FEDERAL  OBRIGACOES DE TERCEIROS</t>
  </si>
  <si>
    <t>30/07/2020</t>
  </si>
  <si>
    <t>Balancete Financeiro Outubro 2020 - Conta 1922-3 - CEF</t>
  </si>
  <si>
    <t>RESGATE DE APLICACAO FINANCEIRA - CAIXA ECONOMICA FEDERAL (1922-3) - UPA</t>
  </si>
  <si>
    <t>Demonstrativo de Despesas Outubro 2020 - Conta 900168-2 - CEF</t>
  </si>
  <si>
    <t>(01/10/2020)</t>
  </si>
  <si>
    <t>FÉRIAS PECUNIA E 1/3 FÉRIAS (FOLHA)</t>
  </si>
  <si>
    <t>FERIAS</t>
  </si>
  <si>
    <t>RESGATE DE APLICACAO FINANCEIRA</t>
  </si>
  <si>
    <t>(02/10/2020)</t>
  </si>
  <si>
    <t>(06/10/2020)</t>
  </si>
  <si>
    <t>REMUNERACAO/SALARIOS CLT (FUNCIONARIOS)</t>
  </si>
  <si>
    <t>SALARIOS E ORDENADOS A PAGAR</t>
  </si>
  <si>
    <t>PENSAO ALIMENTICIA</t>
  </si>
  <si>
    <t>FERNANDO GALLY CALABREZ</t>
  </si>
  <si>
    <t>(05/10/2020)</t>
  </si>
  <si>
    <t>(09/10/2020)</t>
  </si>
  <si>
    <t>(14/10/2020)</t>
  </si>
  <si>
    <t>EMPRESTIMOS (CONSIGNADO)</t>
  </si>
  <si>
    <t>CAIXA ECONOMICA FEDERAL</t>
  </si>
  <si>
    <t>(15/10/2020)</t>
  </si>
  <si>
    <t>GUSTAVO COTRIN MOREIRA</t>
  </si>
  <si>
    <t>(19/10/2020)</t>
  </si>
  <si>
    <t>KELLY DOMINGOS GUILHERME</t>
  </si>
  <si>
    <t>(29/10/2020)</t>
  </si>
  <si>
    <t>(30/10/2020)</t>
  </si>
  <si>
    <t>Balancete Financeiro Outubro 2020 - Conta  900168-2 - CEF</t>
  </si>
  <si>
    <t>RECEBIMENTO MENSAL DE REPASSE - UPA</t>
  </si>
  <si>
    <t>Resumo Aplicação CEF</t>
  </si>
  <si>
    <t>SALDO MÊS ANTERIOR</t>
  </si>
  <si>
    <t>APLICACAO CAIXA ECONOMICA FEDERAL (168-5) - UPA</t>
  </si>
  <si>
    <t>RENDIMENTO</t>
  </si>
  <si>
    <t xml:space="preserve">Saldo </t>
  </si>
  <si>
    <t>Resumo Credito Prefeitura - Recurso Vinculado</t>
  </si>
  <si>
    <t>CREDITO CONTRATUAL COMPETENCIA MÊS ANTERIOR</t>
  </si>
  <si>
    <t>RECEBIMENTO MENSAL DE REPASSE - UPA - CREDITO CONTA 168-5</t>
  </si>
  <si>
    <t>Demonstrativo de Despesas Outubro 2020 - Conta 901922-0 - CEF</t>
  </si>
  <si>
    <t>RESGATE APLICACAO</t>
  </si>
  <si>
    <t xml:space="preserve">PAGTO DEBITO EM C/C </t>
  </si>
  <si>
    <t>VALE ALIMENTACAO (EMPREGADOS)</t>
  </si>
  <si>
    <t>COMPANHIA BRASILEIRA DE SOLUCOES E SERVICOS</t>
  </si>
  <si>
    <t>TRANSF. ENTRE CONTAS CAIXA</t>
  </si>
  <si>
    <t>TRANSFERENCIA ENTRA CAIXA</t>
  </si>
  <si>
    <t>RESGATE APLICACAO UPA 901922</t>
  </si>
  <si>
    <t>(07/10/2020)</t>
  </si>
  <si>
    <t>FGTS - FUNDO DE GARANTIA</t>
  </si>
  <si>
    <t>FGTS A RECOLHER</t>
  </si>
  <si>
    <t>GRRF FGTS A RECOLHER</t>
  </si>
  <si>
    <t>(08/10/2020)</t>
  </si>
  <si>
    <t>MEDICAMENTOS E MATERIAIS HOSPITALARES</t>
  </si>
  <si>
    <t>CRISTALIA PRODUTOS QUIMICOS FARMACEUTICOS LTDA</t>
  </si>
  <si>
    <t>(08/09/2020)</t>
  </si>
  <si>
    <t>NACIONAL COMERCIAL HOSPITALAR SA</t>
  </si>
  <si>
    <t>(10/06/2020)</t>
  </si>
  <si>
    <t>MATERIAIS DE ESCRITORIO</t>
  </si>
  <si>
    <t>KALUNGA COMERCIO E INDUSTRIA GRAFICA LTDA</t>
  </si>
  <si>
    <t>SERVICOS DE IMAGEM PJ</t>
  </si>
  <si>
    <t>UNIMAGEM SERVICOS RADIOLOGICOS LTDA</t>
  </si>
  <si>
    <t>EXAMES CLINICOS E LABORATORIAIS</t>
  </si>
  <si>
    <t>LABORATORIO MARILIA DE ANALISES CLINICAS LTDA</t>
  </si>
  <si>
    <t>DUPATRI HOSPITALAR COMERCIO IMPORTACAO E EXPORTACAO LTDA</t>
  </si>
  <si>
    <t>(01/09/2020)</t>
  </si>
  <si>
    <t>PRO-AR COMERCIO DE PRODUTOS HOSPITALARES LTDA - ME</t>
  </si>
  <si>
    <t>(18/09/2020)</t>
  </si>
  <si>
    <t>SUPRIMENTOS DE INFORMATICA</t>
  </si>
  <si>
    <t>PROSUN INFORMATICA LTDA</t>
  </si>
  <si>
    <t>(11/09/2020)</t>
  </si>
  <si>
    <t>OXIGENIO</t>
  </si>
  <si>
    <t>WHITE MARTINS GASES INDUSTRIAIS LTDA</t>
  </si>
  <si>
    <t>(21/09/2020)</t>
  </si>
  <si>
    <t>MATERIAIS DE EXPEDIENTE</t>
  </si>
  <si>
    <t>COMERCIAL DE EMBALAGENS 3 IRMAOS LTDA EPP</t>
  </si>
  <si>
    <t>(13/10/2020)</t>
  </si>
  <si>
    <t>CONTRIBUICAO ASSISTENCIAL</t>
  </si>
  <si>
    <t>CONTRIBUICAO ASSISTENCIAL A RECOLHER</t>
  </si>
  <si>
    <t>SERVIMED COMERCIAL LTDA</t>
  </si>
  <si>
    <t>DENTAL CREMER PRODUTOS ODONTOLOGICOS SA</t>
  </si>
  <si>
    <t>(10/09/2020)</t>
  </si>
  <si>
    <t>(13/07/2020)</t>
  </si>
  <si>
    <t>CM HOSPITALAR SA</t>
  </si>
  <si>
    <t>(16/09/2020)</t>
  </si>
  <si>
    <t>PLANTONISTAS MEDICOS PRESENCIAIS PJ</t>
  </si>
  <si>
    <t>KARLA KAROLINA OLIVEIRA FERNANDES - ME</t>
  </si>
  <si>
    <t>BIANCA EBM SERVA ODONTOLOGIA - ME</t>
  </si>
  <si>
    <t>MANUTENCAO DE EQUIPAMENTOS</t>
  </si>
  <si>
    <t>DG NAVARRO &amp; CIA LTDA ME</t>
  </si>
  <si>
    <t>GISELE CALIANI MOSCATELI - ME</t>
  </si>
  <si>
    <t>GAS (GLP)</t>
  </si>
  <si>
    <t>GAS MARILIA LTDA</t>
  </si>
  <si>
    <t>(14/09/2020)</t>
  </si>
  <si>
    <t>DESCONTO JUDICIAL (FOLHA)</t>
  </si>
  <si>
    <t>ASSOCIACAO DE ENSINO DE MARILIA  UNIMAR</t>
  </si>
  <si>
    <t>SUPERMED COMERCIO E IMPORTACAO DE PRODUTOS MEDICOS E HOSPITALARES LTDA</t>
  </si>
  <si>
    <t>(14/08/2020)</t>
  </si>
  <si>
    <t>(15/09/2020)</t>
  </si>
  <si>
    <t>(17/08/2020)</t>
  </si>
  <si>
    <t>CONVENIO ENTIDADES DE CLASSE (CONSIGNADO)</t>
  </si>
  <si>
    <t>MENSALIDADE SINDICATO - SINTTAR</t>
  </si>
  <si>
    <t>TEV CAIXA</t>
  </si>
  <si>
    <t>AUXILIO/VALE TRANSPORTE</t>
  </si>
  <si>
    <t>ASSOCIACAO MARILIENSE DE TRANSPORTE URBANO</t>
  </si>
  <si>
    <t>COMP 10/20</t>
  </si>
  <si>
    <t>PILON TAKASHI E RODRIGUES SOCIEDADE SIMPLES LTDA</t>
  </si>
  <si>
    <t>REINAS E SALIONI LTDA</t>
  </si>
  <si>
    <t>TELEFONE E INTERNET</t>
  </si>
  <si>
    <t>LIFE SERVICOS DE COMUNICACAO MULTIMIDIA LTDA</t>
  </si>
  <si>
    <t>LIFE TECNOLOGIA LTDA</t>
  </si>
  <si>
    <t>LOCACAO DE EQUIPAMENTOS PJ</t>
  </si>
  <si>
    <t>CENTER MAQ COMERCIO DE MAQUINAS E PAPEIS LTDA</t>
  </si>
  <si>
    <t>(30/09/2020)</t>
  </si>
  <si>
    <t>MIORALI &amp; VALDAMBRINI SERVICOS MEDICOS</t>
  </si>
  <si>
    <t>UNITRAUMA SERVICOS MEDICOS SS LTDA ME</t>
  </si>
  <si>
    <t>B R CORRADI SERVICOS MEDICOS</t>
  </si>
  <si>
    <t>MAGIS FARMACIA DE MANIPULACAO LTDA</t>
  </si>
  <si>
    <t>(17/09/2020)</t>
  </si>
  <si>
    <t>SERVICOS MEDICOS EDUARDA MAIA &amp; CIA LTDA</t>
  </si>
  <si>
    <t>CARDEAL E YAMAMOTO SERVICOS MEDICOS LTDA ME</t>
  </si>
  <si>
    <t>MTC CLINICA MEDICA LTDA</t>
  </si>
  <si>
    <t>CLINICA MEDICA CONTENTE LTDA</t>
  </si>
  <si>
    <t>ORTOPLANT SERVICOS MEDICOS LTDA</t>
  </si>
  <si>
    <t>LGA SERVICOS MEDICOS SS LTDA</t>
  </si>
  <si>
    <t>CAMILA GARCIA RIBEIRO ME</t>
  </si>
  <si>
    <t>JEAN CARLO CARNAUBA SILVA ME</t>
  </si>
  <si>
    <t>ANTONIASSI SERVICOS MEDICOS LTDA ME</t>
  </si>
  <si>
    <t>LIFE SERVICOS MEDICOS SS LTDA</t>
  </si>
  <si>
    <t>JOAO PAULO SANCHES BERMUDES ME</t>
  </si>
  <si>
    <t>ORTOPED SERVICOS MEDICOS SS LTDA</t>
  </si>
  <si>
    <t>RAFAEL GHISI ME</t>
  </si>
  <si>
    <t>(16/10/2020)</t>
  </si>
  <si>
    <t>DOC/TEDINTERNET</t>
  </si>
  <si>
    <t>FINANCEIRA</t>
  </si>
  <si>
    <t>TARIFA BANCARIA</t>
  </si>
  <si>
    <t>ALIMENTOS</t>
  </si>
  <si>
    <t>TORREFACAO CAFE MOROZINI LTDA ME</t>
  </si>
  <si>
    <t>SULMEDIC COMERCIO DE MEDICAMENTOS EIRELI</t>
  </si>
  <si>
    <t>DROGARIA NOVA ESPERANCA EIRELI</t>
  </si>
  <si>
    <t>ASSINATURAS JORNAIS E REVISTAS</t>
  </si>
  <si>
    <t>BOM DIA MARILIA EDITORA JORNALISTICA LTDA ME</t>
  </si>
  <si>
    <t>CRISMED COMERCIAL HOSPITALAR LTDA</t>
  </si>
  <si>
    <t>BELIVE COMERCIO DE PRODUTOS HOSPITALARES LTDA</t>
  </si>
  <si>
    <t>TKL IMPORTACAO E EXPORTACAO DE PRODUTOS MEDICOS E HOSPITALARES LTDA</t>
  </si>
  <si>
    <t>COMPANHIA SULAMERICANA DE DISTRIBUICAO</t>
  </si>
  <si>
    <t>M J MAZINI CLINICA ME</t>
  </si>
  <si>
    <t>ANA ELISA KADRI CASTILHO SERVICOS MEDICOS LTDA</t>
  </si>
  <si>
    <t>ITALO MICHELONE SERVICOS MEDICOS - ME</t>
  </si>
  <si>
    <t>FERNANDA SIMINES NASCIMENTO SERVICOS MEDICOS - ME</t>
  </si>
  <si>
    <t>VB MAZINE SERVICOS MEDICOS EIRELI</t>
  </si>
  <si>
    <t>GROTO &amp; AUDI SERVICOS MEDICOS LTDA</t>
  </si>
  <si>
    <t>AUTIERI ALVES CORREIA EIRELI - ME</t>
  </si>
  <si>
    <t>ALINE CRISTINA OKUBARA CREPALDI ME</t>
  </si>
  <si>
    <t>GIOVANNA EMANUELLA PIFFER SOARES ARANTES ME</t>
  </si>
  <si>
    <t>M A R ATENDIMENTOS MEDICOS LTDA</t>
  </si>
  <si>
    <t>VIANA ODORIZZI &amp; SABELLA SERVICOS MEDICOS LTDA</t>
  </si>
  <si>
    <t>DOC/TED INTERNET</t>
  </si>
  <si>
    <t>SP LABEL ETIQUETAS E BOBINAS EIRELI ME</t>
  </si>
  <si>
    <t>LOCACAO DE SOFTWARE PJ</t>
  </si>
  <si>
    <t>TOLIFE TECNOLOGIA PARA A SAUDE SA</t>
  </si>
  <si>
    <t>COMPUTADORES E NOTEBOOKS</t>
  </si>
  <si>
    <t>AGIS EQUIPAMENTOS E SERVICOS DE INFORMATICA LTDA</t>
  </si>
  <si>
    <t>(19/08/2020)</t>
  </si>
  <si>
    <t>DENTAL MED SUL ARTIGOS ODONTOLOGICOS LTDA</t>
  </si>
  <si>
    <t>CIRURGICA NEVES LTDA EPP</t>
  </si>
  <si>
    <t>CIRURGICA PAULISTA COMERCIO DE MATERIAL MEDICO HOSPITALAR LTDA</t>
  </si>
  <si>
    <t>NOVA OPCAO HOSPITALAR COMERCIAL LTDA</t>
  </si>
  <si>
    <t>(20/10/2020)</t>
  </si>
  <si>
    <t>PROGRAMA MENOR APRENDIZ PJ</t>
  </si>
  <si>
    <t>CENTRO DE INTEGRACAO EMPRESA ESCOLA CIEE</t>
  </si>
  <si>
    <t>19241G</t>
  </si>
  <si>
    <t>COFINS/PIS/CSLL S/ SERVICOS PJ</t>
  </si>
  <si>
    <t>MINISTERIO DA ECONOMIA</t>
  </si>
  <si>
    <t>DAMARIS CARNEIRO ALIONSO ME</t>
  </si>
  <si>
    <t>(23/09/2020)</t>
  </si>
  <si>
    <t>IRRF S/ PROVENTOS</t>
  </si>
  <si>
    <t>(21/08/2020)</t>
  </si>
  <si>
    <t>MENSALIDADE SINDICATO</t>
  </si>
  <si>
    <t>IRRF S/ SERVICOS PJ</t>
  </si>
  <si>
    <t>LORENA &amp; IAGO SERVICOS MEDICOS LTDA</t>
  </si>
  <si>
    <t>MARIA JULIA G P GRANCIERI SERVICOS MEDICOS ME</t>
  </si>
  <si>
    <t>MEDEIROS &amp; MEDEIROS SERVICOS MEDICOS</t>
  </si>
  <si>
    <t>(10/10/2020)</t>
  </si>
  <si>
    <t>H BRAMBILLA DE LUCCA OCAMPOS - ME</t>
  </si>
  <si>
    <t>L G F RACHELLA CLINICA MEDICA</t>
  </si>
  <si>
    <t>PEDRO MEIRA DOLFINI CLINICA MEDICA ME</t>
  </si>
  <si>
    <t>CLARO S.A</t>
  </si>
  <si>
    <t>INSS S/ SERVICOS RPA E NFS</t>
  </si>
  <si>
    <t>INSTITUTO NACIONAL DO SEGURO SOCIAL</t>
  </si>
  <si>
    <t>2950/UPA</t>
  </si>
  <si>
    <t>GFAM SERVICOS MEDICOS LTDA</t>
  </si>
  <si>
    <t>INSS EMPREGADOS (ISENCAO CEBAS)</t>
  </si>
  <si>
    <t>2305/UPA</t>
  </si>
  <si>
    <t>BUENO &amp; CASTRO SERVICOS MEDICOS SS LTDA</t>
  </si>
  <si>
    <t>(03/10/2020)</t>
  </si>
  <si>
    <t>(21/10/2020)</t>
  </si>
  <si>
    <t>TRIUNFAL MARILIA COMERCIAL LTDA EPP</t>
  </si>
  <si>
    <t>COMERCIAL CIRURGICA RIOCLARENSE LTDA</t>
  </si>
  <si>
    <t>(22/10/2020)</t>
  </si>
  <si>
    <t>IRRF - PJ 1,5%</t>
  </si>
  <si>
    <t>D  376</t>
  </si>
  <si>
    <t>(07/08/2020)</t>
  </si>
  <si>
    <t>PAGAMENTO CHQ. Nº: 300003</t>
  </si>
  <si>
    <t>GIOVANA VIECILI ROSSI EIRELI</t>
  </si>
  <si>
    <t>KEV X SOLUCOES E SERVICOS LTDA ME</t>
  </si>
  <si>
    <t>MARCOS SANTANA REZENDE JUNIOR ME</t>
  </si>
  <si>
    <t>CASTELETI &amp; QUEIROZ LTDA</t>
  </si>
  <si>
    <t>CIRURGICA KD LTDA</t>
  </si>
  <si>
    <t>(24/09/2020)</t>
  </si>
  <si>
    <t>FUTURA COM DE PROD MEDICOS E HOSPITALARES LTDA</t>
  </si>
  <si>
    <t>TRANSF ENTRE CONTAS</t>
  </si>
  <si>
    <t>DOC/ TED INTERNET</t>
  </si>
  <si>
    <t>PAGAMENTO COM ESTORNO FUTURO</t>
  </si>
  <si>
    <t>PAGAMENTO CHQ. Nº: 300001</t>
  </si>
  <si>
    <t>JARDINEIRO(A) PF</t>
  </si>
  <si>
    <t>ALEXANDRE YOSHIO SUKEGAWA</t>
  </si>
  <si>
    <t>PAGAMENTO CHQ. Nº: 300002</t>
  </si>
  <si>
    <t>CLINICA MEDICA TORQUATO &amp; LENZONI LTDA</t>
  </si>
  <si>
    <t>NUTRICIONALE COMERCIO DE ALIMENTOS LTDA</t>
  </si>
  <si>
    <t>(22/09/2020)</t>
  </si>
  <si>
    <t>(23/10/2020)</t>
  </si>
  <si>
    <t>BIOHOSP PRODUTOS HOSPITALARES SA</t>
  </si>
  <si>
    <t>ESTORNO DE PAGAMENTO</t>
  </si>
  <si>
    <t>R GONCALVES SUPRIMENTOS MEDICOS LTDA</t>
  </si>
  <si>
    <t>MEDICAMENTAL HOSPITALAR LTDA EPP</t>
  </si>
  <si>
    <t>(25/09/2020)</t>
  </si>
  <si>
    <t>NEUPHARMA DISTRIBUICAO DE MATERIAL MEDICO HOSPITALAR LTDA</t>
  </si>
  <si>
    <t>GLOBAL HOSPITALAR IMPORTACAO E COMERCIO LTDA ME</t>
  </si>
  <si>
    <t>HDL LOGISTICA HOSPITALAR LTDA</t>
  </si>
  <si>
    <t>ASTRA FARMA COMERCIO DE MATERIAIS MEDICOS HOSPITALARES LTDA</t>
  </si>
  <si>
    <t>(24/08/2020)</t>
  </si>
  <si>
    <t>MCW PRODUTOS MEDICOS E HOSPITALARES LTDA</t>
  </si>
  <si>
    <t>HOSPFAR INDUSTRIA E COMERCIO DE PRODUTOS HOSPITALARES SA</t>
  </si>
  <si>
    <t>PRECISION COMERCIAL DISTRIBUIDORA DE PRODUTOS MEDICO HOSPITALARES LTDA</t>
  </si>
  <si>
    <t>MATERIAIS DE MANUTENCAO DE EQUIPAMENTOS</t>
  </si>
  <si>
    <t>REFRIGAS COMERCIO DE PECAS LTDA</t>
  </si>
  <si>
    <t>(26/10/2020)</t>
  </si>
  <si>
    <t>R CAMPOI EMBALAGENS EPP</t>
  </si>
  <si>
    <t>JP INDUSTRIA FARMACEUTICA SA</t>
  </si>
  <si>
    <t>AGUA E ESGOTO</t>
  </si>
  <si>
    <t>DEPARTAMENTO DE AGUA E ESGOTO DE MARILIA DAEM</t>
  </si>
  <si>
    <t>TECNO4 PRODUTOS HOSPITALARES EIREL</t>
  </si>
  <si>
    <t>OLICIO PEREIRA DIAS EPP</t>
  </si>
  <si>
    <t>(25/08/2020)</t>
  </si>
  <si>
    <t>(28/09/2020)</t>
  </si>
  <si>
    <t>ANETTE BOCCHI BACCO CLINICA MEDICA</t>
  </si>
  <si>
    <t>BELIVE MEDICAL PRODUTOS HOSPITALARES LTDA</t>
  </si>
  <si>
    <t>SOQUIMICA LABORATORIOS LTDA</t>
  </si>
  <si>
    <t>ATIVA COMERCIAL HOSPITALAR LTDA</t>
  </si>
  <si>
    <t>SOMA SP PRODUTOS HOSPITALARES LTDA</t>
  </si>
  <si>
    <t>ADRIANO HENRIQUE HENSCHEL - ME</t>
  </si>
  <si>
    <t>(27/10/2020)</t>
  </si>
  <si>
    <t>PAGAMENTO RATEIO UPA</t>
  </si>
  <si>
    <t>APOIO ADMINISTRATIVO PJ</t>
  </si>
  <si>
    <t>DDR MARILIA INFORMATICA LTDA ME</t>
  </si>
  <si>
    <t>(29/09/2020)</t>
  </si>
  <si>
    <t>(28/10/2020)</t>
  </si>
  <si>
    <t>PRO HEALTH MEDICAMENTOS EIRELI</t>
  </si>
  <si>
    <t>OSIEL JOSE FILHO ME</t>
  </si>
  <si>
    <t>HD IMPRESSOES EIRELI ME</t>
  </si>
  <si>
    <t>EMPRESA PRINCESA DO NORTE S.A.</t>
  </si>
  <si>
    <t>TURISMAR TRANSPORTES E TURISMO LTDA</t>
  </si>
  <si>
    <t>REFRICENTER COMERCIO DE PECAS PARA ELETROELETRONICOS EIRELI</t>
  </si>
  <si>
    <t>VIACAO LUWASA LTDA</t>
  </si>
  <si>
    <t>MATERIAIS DE LIMPEZA</t>
  </si>
  <si>
    <t>MEDICOR - PRODUTOS HOSPITALARES LTDA</t>
  </si>
  <si>
    <t>ANTONIO DE OLIVEIRA PAPELARIA, ARTESATOS E PRESENTES ME</t>
  </si>
  <si>
    <t>REVAL ATACADO DE PAPELARIA LTDA</t>
  </si>
  <si>
    <t>SISTEMAS DE SERVICO RB QUALITY COMERCIO DE EMBALAGENS LTDA</t>
  </si>
  <si>
    <t>AMAURI FARINASSO FILHO ME</t>
  </si>
  <si>
    <t>LEMON- COMERCIO DE PRODUTOS DE LIMPEZA E DESCARTAVEIS LTDA</t>
  </si>
  <si>
    <t>Balancete Financeiro Setembro 2020 - Conta Conta 901922-0 - CEF</t>
  </si>
  <si>
    <t>APLICACAO CAIXA ECONOMICA FEDERAL (1922-3) - UPA</t>
  </si>
  <si>
    <t>Resumo Emprestimos CEF/BB/ABHU</t>
  </si>
  <si>
    <t>EMPRESTIMO RECEBIDO DA ABHU - UPA</t>
  </si>
  <si>
    <t>PAGAMENTO DE EMPRESTIMO RECEBIDO DA ABHU - UPA</t>
  </si>
  <si>
    <t>Saldo</t>
  </si>
  <si>
    <t>Resumo Credito Prefeitura - Recurso Proprio</t>
  </si>
  <si>
    <t>RECEBIMENTO DE SUBV 1292/2016 - VIA C.C. 1922-3</t>
  </si>
  <si>
    <t>Resumo Rateio Administrativo</t>
  </si>
  <si>
    <t>RATEIO ADMINISTRATIVO ABHU ACUMULADO</t>
  </si>
  <si>
    <r>
      <t>RATEIO ADMINISTRATIVO ABHU MÊS DE</t>
    </r>
    <r>
      <rPr>
        <b/>
        <sz val="10"/>
        <color theme="1"/>
        <rFont val="Calibri"/>
        <family val="2"/>
        <scheme val="minor"/>
      </rPr>
      <t xml:space="preserve"> OUTUBRO 2020</t>
    </r>
  </si>
  <si>
    <t>RATEIO ADM ABHU</t>
  </si>
  <si>
    <t>Resumo Provisões 13º / Férias / Rescisão</t>
  </si>
  <si>
    <t>PROVISÃO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</si>
</sst>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14" fontId="0" fillId="0" borderId="0" xfId="0" applyNumberFormat="1"/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4" fontId="6" fillId="2" borderId="6" xfId="0" applyNumberFormat="1" applyFont="1" applyFill="1" applyBorder="1" applyAlignment="1">
      <alignment horizontal="center"/>
    </xf>
    <xf numFmtId="14" fontId="5" fillId="0" borderId="7" xfId="0" applyNumberFormat="1" applyFont="1" applyBorder="1"/>
    <xf numFmtId="0" fontId="5" fillId="0" borderId="8" xfId="0" applyFont="1" applyBorder="1"/>
    <xf numFmtId="43" fontId="5" fillId="0" borderId="8" xfId="1" applyFont="1" applyBorder="1"/>
    <xf numFmtId="43" fontId="5" fillId="0" borderId="9" xfId="1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8" xfId="0" applyFont="1" applyBorder="1" applyAlignment="1">
      <alignment horizontal="center"/>
    </xf>
    <xf numFmtId="14" fontId="5" fillId="0" borderId="12" xfId="0" applyNumberFormat="1" applyFont="1" applyBorder="1"/>
    <xf numFmtId="0" fontId="6" fillId="0" borderId="15" xfId="0" applyFont="1" applyBorder="1"/>
    <xf numFmtId="43" fontId="6" fillId="0" borderId="15" xfId="1" applyFont="1" applyBorder="1"/>
    <xf numFmtId="43" fontId="6" fillId="0" borderId="16" xfId="0" applyNumberFormat="1" applyFont="1" applyBorder="1"/>
    <xf numFmtId="0" fontId="5" fillId="0" borderId="17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14" fontId="5" fillId="0" borderId="18" xfId="0" applyNumberFormat="1" applyFont="1" applyBorder="1"/>
    <xf numFmtId="0" fontId="7" fillId="0" borderId="0" xfId="0" applyFont="1"/>
    <xf numFmtId="0" fontId="5" fillId="0" borderId="22" xfId="0" applyFont="1" applyBorder="1"/>
    <xf numFmtId="0" fontId="5" fillId="0" borderId="20" xfId="0" applyFont="1" applyBorder="1" applyAlignment="1">
      <alignment horizontal="left"/>
    </xf>
    <xf numFmtId="43" fontId="0" fillId="0" borderId="20" xfId="1" applyFont="1" applyBorder="1"/>
    <xf numFmtId="43" fontId="5" fillId="0" borderId="21" xfId="1" applyFont="1" applyBorder="1"/>
    <xf numFmtId="0" fontId="5" fillId="0" borderId="2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3" fontId="0" fillId="0" borderId="0" xfId="1" applyFont="1" applyBorder="1"/>
    <xf numFmtId="43" fontId="5" fillId="0" borderId="23" xfId="1" applyFont="1" applyBorder="1"/>
    <xf numFmtId="0" fontId="5" fillId="0" borderId="22" xfId="0" applyFont="1" applyBorder="1" applyAlignment="1">
      <alignment horizontal="left"/>
    </xf>
    <xf numFmtId="43" fontId="0" fillId="0" borderId="24" xfId="1" applyFont="1" applyBorder="1"/>
    <xf numFmtId="43" fontId="6" fillId="0" borderId="11" xfId="0" applyNumberFormat="1" applyFont="1" applyBorder="1"/>
    <xf numFmtId="0" fontId="6" fillId="0" borderId="9" xfId="0" applyFont="1" applyBorder="1" applyAlignment="1"/>
    <xf numFmtId="0" fontId="6" fillId="0" borderId="24" xfId="0" applyFont="1" applyBorder="1" applyAlignment="1"/>
    <xf numFmtId="43" fontId="6" fillId="0" borderId="24" xfId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43" fontId="0" fillId="0" borderId="0" xfId="0" applyNumberFormat="1"/>
    <xf numFmtId="14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9" xfId="0" applyFont="1" applyBorder="1"/>
    <xf numFmtId="0" fontId="6" fillId="0" borderId="24" xfId="0" applyFont="1" applyBorder="1"/>
    <xf numFmtId="43" fontId="5" fillId="0" borderId="22" xfId="0" applyNumberFormat="1" applyFont="1" applyBorder="1"/>
    <xf numFmtId="0" fontId="6" fillId="0" borderId="0" xfId="0" applyFont="1"/>
    <xf numFmtId="43" fontId="6" fillId="0" borderId="0" xfId="1" applyFont="1" applyBorder="1" applyAlignment="1">
      <alignment horizontal="center"/>
    </xf>
    <xf numFmtId="0" fontId="6" fillId="0" borderId="22" xfId="0" applyFont="1" applyBorder="1"/>
    <xf numFmtId="43" fontId="6" fillId="0" borderId="23" xfId="1" applyFont="1" applyBorder="1" applyAlignment="1">
      <alignment horizontal="center"/>
    </xf>
    <xf numFmtId="0" fontId="6" fillId="3" borderId="9" xfId="0" applyFont="1" applyFill="1" applyBorder="1"/>
    <xf numFmtId="0" fontId="5" fillId="3" borderId="24" xfId="0" applyFont="1" applyFill="1" applyBorder="1"/>
    <xf numFmtId="0" fontId="5" fillId="3" borderId="2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/>
    <xf numFmtId="0" fontId="6" fillId="0" borderId="25" xfId="0" applyFont="1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6" fillId="3" borderId="19" xfId="0" applyFont="1" applyFill="1" applyBorder="1"/>
    <xf numFmtId="0" fontId="6" fillId="3" borderId="20" xfId="0" applyFont="1" applyFill="1" applyBorder="1"/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6" fillId="3" borderId="21" xfId="0" applyFont="1" applyFill="1" applyBorder="1"/>
    <xf numFmtId="0" fontId="5" fillId="0" borderId="19" xfId="0" applyFont="1" applyBorder="1"/>
    <xf numFmtId="0" fontId="5" fillId="0" borderId="20" xfId="0" applyFont="1" applyBorder="1"/>
    <xf numFmtId="0" fontId="6" fillId="0" borderId="26" xfId="0" applyFont="1" applyBorder="1"/>
    <xf numFmtId="0" fontId="6" fillId="3" borderId="24" xfId="0" applyFont="1" applyFill="1" applyBorder="1"/>
    <xf numFmtId="0" fontId="6" fillId="3" borderId="11" xfId="0" applyFont="1" applyFill="1" applyBorder="1"/>
    <xf numFmtId="43" fontId="5" fillId="0" borderId="0" xfId="1" applyFont="1" applyBorder="1" applyAlignment="1">
      <alignment horizontal="center"/>
    </xf>
    <xf numFmtId="43" fontId="5" fillId="0" borderId="23" xfId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" borderId="19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43" fontId="5" fillId="0" borderId="20" xfId="1" applyFont="1" applyBorder="1" applyAlignment="1">
      <alignment horizontal="center"/>
    </xf>
    <xf numFmtId="43" fontId="5" fillId="0" borderId="21" xfId="1" applyFont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43" fontId="6" fillId="0" borderId="24" xfId="1" applyFont="1" applyBorder="1" applyAlignment="1">
      <alignment horizontal="center"/>
    </xf>
    <xf numFmtId="43" fontId="6" fillId="0" borderId="11" xfId="1" applyFont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43" fontId="5" fillId="0" borderId="20" xfId="2" applyFont="1" applyBorder="1" applyAlignment="1">
      <alignment horizontal="center"/>
    </xf>
    <xf numFmtId="43" fontId="5" fillId="0" borderId="21" xfId="2" applyFont="1" applyBorder="1" applyAlignment="1">
      <alignment horizontal="center"/>
    </xf>
    <xf numFmtId="43" fontId="5" fillId="0" borderId="0" xfId="2" applyFont="1" applyBorder="1" applyAlignment="1">
      <alignment horizontal="center"/>
    </xf>
    <xf numFmtId="43" fontId="5" fillId="0" borderId="23" xfId="2" applyFont="1" applyBorder="1" applyAlignment="1">
      <alignment horizontal="center"/>
    </xf>
    <xf numFmtId="43" fontId="5" fillId="0" borderId="26" xfId="1" applyFont="1" applyBorder="1" applyAlignment="1">
      <alignment horizontal="center"/>
    </xf>
    <xf numFmtId="43" fontId="5" fillId="0" borderId="27" xfId="1" applyFont="1" applyBorder="1" applyAlignment="1">
      <alignment horizontal="center"/>
    </xf>
    <xf numFmtId="43" fontId="6" fillId="0" borderId="24" xfId="0" applyNumberFormat="1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left"/>
    </xf>
    <xf numFmtId="43" fontId="5" fillId="4" borderId="0" xfId="1" applyFont="1" applyFill="1" applyBorder="1" applyAlignment="1">
      <alignment horizontal="center"/>
    </xf>
    <xf numFmtId="43" fontId="5" fillId="4" borderId="23" xfId="1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</cellXfs>
  <cellStyles count="3">
    <cellStyle name="Normal" xfId="0" builtinId="0"/>
    <cellStyle name="Vírgula" xfId="1" builtinId="3"/>
    <cellStyle name="Vírgula 2" xfId="2" xr:uid="{ED59341E-D5E1-4E2A-8940-B3DAA9703B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7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7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84772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17</xdr:row>
      <xdr:rowOff>57150</xdr:rowOff>
    </xdr:from>
    <xdr:to>
      <xdr:col>1</xdr:col>
      <xdr:colOff>609600</xdr:colOff>
      <xdr:row>19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7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657600"/>
          <a:ext cx="1104900" cy="7620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19</xdr:row>
      <xdr:rowOff>66675</xdr:rowOff>
    </xdr:from>
    <xdr:to>
      <xdr:col>10</xdr:col>
      <xdr:colOff>638174</xdr:colOff>
      <xdr:row>19</xdr:row>
      <xdr:rowOff>152400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7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448175"/>
          <a:ext cx="14458950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136BA71-A923-4335-BB90-D93A24B9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04900" cy="4953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60BA269-E319-4839-A3C2-56208510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81025"/>
          <a:ext cx="144303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20</xdr:row>
      <xdr:rowOff>57150</xdr:rowOff>
    </xdr:from>
    <xdr:to>
      <xdr:col>1</xdr:col>
      <xdr:colOff>609600</xdr:colOff>
      <xdr:row>22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8FD3D09-7D89-45AE-A506-98033A061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4067175"/>
          <a:ext cx="1104900" cy="4953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22</xdr:row>
      <xdr:rowOff>66675</xdr:rowOff>
    </xdr:from>
    <xdr:to>
      <xdr:col>10</xdr:col>
      <xdr:colOff>638174</xdr:colOff>
      <xdr:row>22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6236476-3225-44E7-A48E-E864A30E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591050"/>
          <a:ext cx="144303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380290-931D-434A-9893-34E82282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52525" cy="4953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70F743A-8D95-4609-8F65-C29AD23D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81025"/>
          <a:ext cx="145065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28</xdr:row>
      <xdr:rowOff>57150</xdr:rowOff>
    </xdr:from>
    <xdr:to>
      <xdr:col>1</xdr:col>
      <xdr:colOff>609600</xdr:colOff>
      <xdr:row>30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EDA2C4F-65F6-4E3E-8E64-FCAD4401F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591175"/>
          <a:ext cx="1152525" cy="4953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30</xdr:row>
      <xdr:rowOff>66675</xdr:rowOff>
    </xdr:from>
    <xdr:to>
      <xdr:col>10</xdr:col>
      <xdr:colOff>638174</xdr:colOff>
      <xdr:row>30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0AEA4A7-2BBB-41DA-B84C-B45560ED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6115050"/>
          <a:ext cx="1450657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57150</xdr:rowOff>
    </xdr:from>
    <xdr:to>
      <xdr:col>1</xdr:col>
      <xdr:colOff>609600</xdr:colOff>
      <xdr:row>2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584291D-6B09-4E03-BC7C-522985FC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7150"/>
          <a:ext cx="1181100" cy="4953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</xdr:row>
      <xdr:rowOff>66675</xdr:rowOff>
    </xdr:from>
    <xdr:to>
      <xdr:col>10</xdr:col>
      <xdr:colOff>638174</xdr:colOff>
      <xdr:row>2</xdr:row>
      <xdr:rowOff>152400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3A67470-6D01-43FC-8C98-10E597D95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81025"/>
          <a:ext cx="145637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262</xdr:row>
      <xdr:rowOff>57150</xdr:rowOff>
    </xdr:from>
    <xdr:to>
      <xdr:col>1</xdr:col>
      <xdr:colOff>609600</xdr:colOff>
      <xdr:row>264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8D6B5D5-637C-4CC3-8826-263D464E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0168175"/>
          <a:ext cx="1181100" cy="4953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47624</xdr:colOff>
      <xdr:row>264</xdr:row>
      <xdr:rowOff>66675</xdr:rowOff>
    </xdr:from>
    <xdr:to>
      <xdr:col>10</xdr:col>
      <xdr:colOff>638174</xdr:colOff>
      <xdr:row>264</xdr:row>
      <xdr:rowOff>152400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FA58505-0898-4B42-8D82-AB256394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50692050"/>
          <a:ext cx="14563725" cy="85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te%20Financeiro.tx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o 2016"/>
      <sheetName val="Junho 2016"/>
      <sheetName val="Julho 2016"/>
      <sheetName val="CEF Julho 2016"/>
      <sheetName val="Agosto 2016"/>
      <sheetName val="CEF Agosto 2016"/>
      <sheetName val="Setembro 2016"/>
      <sheetName val="CEF Setembro 2016"/>
      <sheetName val="Outubro 2016"/>
      <sheetName val="CEF Outubro 2016"/>
      <sheetName val="Novembro 2016"/>
      <sheetName val="CEF Novembro 2016"/>
      <sheetName val="Dezembro 2016"/>
      <sheetName val="CEF Dezembro 2016"/>
      <sheetName val="Janeiro 2017"/>
      <sheetName val="CEF Janeiro 2017"/>
      <sheetName val="Fevereiro 2017"/>
      <sheetName val="CEF Fevereiro 2017"/>
      <sheetName val="Marco 2017"/>
      <sheetName val="CEF Marco 2017"/>
      <sheetName val="Abril 2017"/>
      <sheetName val="CEF Abril 2017"/>
      <sheetName val="Maio 2017"/>
      <sheetName val="CEF Maio 2017"/>
      <sheetName val="Junho 2017"/>
      <sheetName val="CEF Junho 2017"/>
      <sheetName val="Julho 2017"/>
      <sheetName val="CEF Julho 2017"/>
      <sheetName val="Agosto 2017"/>
      <sheetName val="CEF Agosto 2017"/>
      <sheetName val="Setembro 2017"/>
      <sheetName val="CEF Setembro 2017"/>
      <sheetName val="Outubro 2017"/>
      <sheetName val="CEF Outubro 2017"/>
      <sheetName val="Novembro 2017"/>
      <sheetName val="CEF Novembro 2017"/>
      <sheetName val="Dezembro 2017"/>
      <sheetName val="CEF Dezembro 2017"/>
      <sheetName val="Janeiro 2018"/>
      <sheetName val="CEF Janeiro 2018"/>
      <sheetName val="Fevereiro 2018"/>
      <sheetName val="CEF Fevereiro 2018"/>
      <sheetName val="Março 2018"/>
      <sheetName val="CEF Março 2018"/>
      <sheetName val="Abril 2018"/>
      <sheetName val="CEF Abril 2018"/>
      <sheetName val="Uniprime - Maio 2018"/>
      <sheetName val="CEF Maio 2018 - 1922-3"/>
      <sheetName val="CEF Maio 2018 - 168-5"/>
      <sheetName val="Uniprime - Junho 2018"/>
      <sheetName val="CEF Junho 2018 - 1922-3"/>
      <sheetName val="CEF Junho 2018 - 168-5"/>
      <sheetName val="Uniprime - Julho 2018"/>
      <sheetName val="CEF Julho 2018 - 1922-3"/>
      <sheetName val="CEF Julho 2018 - 168-5"/>
      <sheetName val="Uniprime - Agosto 2018"/>
      <sheetName val="CEF Agosto 2018 - 1922-3"/>
      <sheetName val="CEF Agosto 2018 - 168-5"/>
      <sheetName val="Uniprime - Setembro 2018"/>
      <sheetName val="CEF Setembro 2018 - 1922-3"/>
      <sheetName val="CEF Setembro 2018 - 168-5"/>
      <sheetName val="Uniprime - Outubro 2018"/>
      <sheetName val="CEF Outubro 2018 - 1922-3"/>
      <sheetName val="CEF Outubro 2018 - 168-5"/>
      <sheetName val="Uniprime - Novembro 2018"/>
      <sheetName val="CEF Novembro 2018 - 1922-3"/>
      <sheetName val="CEF Novembro 2018 - 168-5"/>
      <sheetName val="Uniprime - Dezembro 2018"/>
      <sheetName val="CEF Dezembro 2018 - 1922-3"/>
      <sheetName val="CEF Dezembro 2018 - 168-5"/>
      <sheetName val="Bradesco - Dezembro 2018"/>
      <sheetName val="Uniprime - Janeiro 2019"/>
      <sheetName val="CEF Janeiro 2019 - 1922-3"/>
      <sheetName val="CEF Janeiro 2019 - 168-5"/>
      <sheetName val="Bradesco - Janeiro 2019"/>
      <sheetName val="Uniprime - Fevereiro 2019"/>
      <sheetName val="CEF Fevereiro 2019 - 1922-3"/>
      <sheetName val="CEF Fevereiro 2019 - 168-5"/>
      <sheetName val="Bradesco - Fevereiro 2019"/>
      <sheetName val="Uniprime - Março 2019"/>
      <sheetName val="CEF Março 2019 - 1922-3"/>
      <sheetName val="CEF Março 2019 - 168-5"/>
      <sheetName val="Bradesco - Março 2019"/>
      <sheetName val="Uniprime - Abril 2019"/>
      <sheetName val="CEF Abril 2019 - 1922-3"/>
      <sheetName val="CEF Abril 2019 - 168-5"/>
      <sheetName val="Bradesco - Abril 2019"/>
      <sheetName val="CEF Maio 2019 - 1922-3"/>
      <sheetName val="CEF Maio 2019 - 168-5"/>
      <sheetName val="Bradesco - Maio 2019"/>
      <sheetName val="CEF Junho 2019 - 1922-3"/>
      <sheetName val="CEF Junho 2019 - 168-5"/>
      <sheetName val="Bradesco - Junho 2019"/>
      <sheetName val="CEF Julho 2019 - 1922-3"/>
      <sheetName val="CEF Julho 2019 - 168-5"/>
      <sheetName val="CEF Agosto 2019 - 1922-3"/>
      <sheetName val="CEF Agosto 2019 - 168-5"/>
      <sheetName val="CEF Setembro 2019 - 1922-3"/>
      <sheetName val="CEF Setembro 2019 - 168-5"/>
      <sheetName val="CEF Outubro 2019 - 1922-3"/>
      <sheetName val="CEF Outubro 2019 - 168-5"/>
      <sheetName val="CEF Novembro 2019 - 1922-3"/>
      <sheetName val="CEF Novembro 2019 - 168-5"/>
      <sheetName val="CEF Dezembro 2019 - 1922-3"/>
      <sheetName val="CEF Dezembro 2019 - 168-5"/>
      <sheetName val="CEF Janeiro 2020 - 1922-3"/>
      <sheetName val="CEF Janeiro 2020 - 168-5"/>
      <sheetName val="CEF Fevereiro 2020 - 1922-3"/>
      <sheetName val="CEF Fevereiro 2020 - 168-5"/>
      <sheetName val="CEF Março 2020 - 1922-3"/>
      <sheetName val="CEF Março 2020 - 168-5"/>
      <sheetName val="Balancete Financeiro"/>
      <sheetName val="CEF Abril 2020 - 168-5"/>
      <sheetName val="CEF Maio 2020 - 1922-3"/>
      <sheetName val="CEF Maio 2020 - 168-5"/>
      <sheetName val="CEF Junho 2020 - 1922-3"/>
      <sheetName val="CEF Junho 2020 - 168-5"/>
      <sheetName val="CEF Julho 2020 - 1922-3"/>
      <sheetName val="CEF Julho 2020 - 168-5"/>
      <sheetName val="CEF Agosto 2020 - 1922-3"/>
      <sheetName val="CEF Agosto 2020 - 168-5"/>
      <sheetName val="CEF Setembro 2020 - 1922-3"/>
      <sheetName val="CEF Setembro 2020 - 168-5"/>
      <sheetName val="CEF Setembro 2020 - 901922-0"/>
      <sheetName val="CEF Setembro 2020 - 900168-2"/>
      <sheetName val="CEF Outubro 2020 - 1922-3"/>
      <sheetName val="CEF Outubro 2020 - 168-5"/>
      <sheetName val="CEF Outubro 2020 - 901922-0"/>
      <sheetName val="CEF Outubro 2020 - 900168-2"/>
      <sheetName val="CEF Novembro 2020 - 901922-0"/>
      <sheetName val="CEF Novembro 2020 - 900168-2"/>
      <sheetName val="Controle Emprestimo"/>
      <sheetName val="Controle Rateio"/>
      <sheetName val="Controle Provisao"/>
      <sheetName val="Financeiro"/>
      <sheetName val="Financeiro versao pref"/>
      <sheetName val="Cu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>
        <row r="291">
          <cell r="F291">
            <v>187.3699999996461</v>
          </cell>
        </row>
      </sheetData>
      <sheetData sheetId="122" refreshError="1">
        <row r="25">
          <cell r="F25">
            <v>0</v>
          </cell>
        </row>
      </sheetData>
      <sheetData sheetId="123" refreshError="1">
        <row r="24">
          <cell r="F24">
            <v>0</v>
          </cell>
        </row>
        <row r="47">
          <cell r="I47">
            <v>2107520.7600000002</v>
          </cell>
        </row>
        <row r="54">
          <cell r="I54">
            <v>0</v>
          </cell>
        </row>
        <row r="61">
          <cell r="I61">
            <v>2490000</v>
          </cell>
        </row>
        <row r="71">
          <cell r="I71">
            <v>121205.42999999998</v>
          </cell>
        </row>
      </sheetData>
      <sheetData sheetId="124" refreshError="1">
        <row r="14">
          <cell r="F14">
            <v>855.7599999999984</v>
          </cell>
        </row>
        <row r="37">
          <cell r="I37">
            <v>10373.23</v>
          </cell>
        </row>
        <row r="44">
          <cell r="I44">
            <v>0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zoomScale="85" zoomScaleNormal="85" workbookViewId="0">
      <selection activeCell="F16" sqref="F16"/>
    </sheetView>
  </sheetViews>
  <sheetFormatPr defaultRowHeight="15" x14ac:dyDescent="0.25"/>
  <cols>
    <col min="1" max="1" width="10.42578125" bestFit="1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0" bestFit="1" customWidth="1"/>
    <col min="10" max="10" width="4.7109375" bestFit="1" customWidth="1"/>
    <col min="11" max="11" width="10.42578125" bestFit="1" customWidth="1"/>
  </cols>
  <sheetData>
    <row r="1" spans="1:11" x14ac:dyDescent="0.25">
      <c r="D1" s="1"/>
      <c r="J1" s="2"/>
      <c r="K1" s="3"/>
    </row>
    <row r="2" spans="1:11" ht="25.5" x14ac:dyDescent="0.25">
      <c r="C2" s="79" t="s">
        <v>0</v>
      </c>
      <c r="D2" s="79"/>
      <c r="E2" s="79"/>
      <c r="F2" s="79"/>
      <c r="G2" s="79"/>
      <c r="H2" s="79"/>
      <c r="I2" s="79"/>
      <c r="J2" s="79"/>
      <c r="K2" s="79"/>
    </row>
    <row r="3" spans="1:11" x14ac:dyDescent="0.25">
      <c r="D3" s="1"/>
      <c r="J3" s="2"/>
      <c r="K3" s="3"/>
    </row>
    <row r="4" spans="1:11" ht="18.75" x14ac:dyDescent="0.3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x14ac:dyDescent="0.25">
      <c r="D5" s="1"/>
      <c r="J5" s="2"/>
      <c r="K5" s="3"/>
    </row>
    <row r="6" spans="1:11" x14ac:dyDescent="0.25">
      <c r="A6" s="81" t="s">
        <v>2</v>
      </c>
      <c r="B6" s="81"/>
      <c r="C6" s="81"/>
      <c r="D6" s="81"/>
      <c r="E6" s="81"/>
      <c r="F6" s="81"/>
      <c r="G6" s="81" t="s">
        <v>3</v>
      </c>
      <c r="H6" s="81"/>
      <c r="I6" s="81"/>
      <c r="J6" s="81"/>
      <c r="K6" s="81"/>
    </row>
    <row r="7" spans="1:11" ht="15.75" thickBot="1" x14ac:dyDescent="0.3">
      <c r="A7" s="4"/>
      <c r="B7" s="4"/>
      <c r="C7" s="4"/>
      <c r="D7" s="5"/>
      <c r="E7" s="4"/>
      <c r="F7" s="4"/>
      <c r="G7" s="4"/>
      <c r="H7" s="4"/>
      <c r="I7" s="4"/>
      <c r="J7" s="6"/>
      <c r="K7" s="7"/>
    </row>
    <row r="8" spans="1:11" x14ac:dyDescent="0.25">
      <c r="A8" s="8" t="s">
        <v>4</v>
      </c>
      <c r="B8" s="9" t="s">
        <v>5</v>
      </c>
      <c r="C8" s="9" t="s">
        <v>6</v>
      </c>
      <c r="D8" s="10" t="s">
        <v>7</v>
      </c>
      <c r="E8" s="9" t="s">
        <v>8</v>
      </c>
      <c r="F8" s="11" t="s">
        <v>9</v>
      </c>
      <c r="G8" s="12" t="s">
        <v>10</v>
      </c>
      <c r="H8" s="13" t="s">
        <v>11</v>
      </c>
      <c r="I8" s="9" t="s">
        <v>12</v>
      </c>
      <c r="J8" s="9" t="s">
        <v>13</v>
      </c>
      <c r="K8" s="14" t="s">
        <v>14</v>
      </c>
    </row>
    <row r="9" spans="1:11" x14ac:dyDescent="0.25">
      <c r="A9" s="15"/>
      <c r="B9" s="16"/>
      <c r="C9" s="16" t="s">
        <v>15</v>
      </c>
      <c r="D9" s="17"/>
      <c r="E9" s="17"/>
      <c r="F9" s="18">
        <f>'[1]CEF Setembro 2020 - 168-5'!F25</f>
        <v>0</v>
      </c>
      <c r="G9" s="19"/>
      <c r="H9" s="20"/>
      <c r="I9" s="16"/>
      <c r="J9" s="21"/>
      <c r="K9" s="22"/>
    </row>
    <row r="10" spans="1:11" x14ac:dyDescent="0.25">
      <c r="A10" s="15">
        <v>44105</v>
      </c>
      <c r="B10" s="16">
        <v>21301</v>
      </c>
      <c r="C10" s="16" t="s">
        <v>16</v>
      </c>
      <c r="D10" s="17"/>
      <c r="E10" s="17">
        <v>500000</v>
      </c>
      <c r="F10" s="18">
        <f t="shared" ref="F10:F11" si="0">F9-D10+E10</f>
        <v>500000</v>
      </c>
      <c r="G10" s="19" t="s">
        <v>16</v>
      </c>
      <c r="H10" s="20"/>
      <c r="I10" s="16"/>
      <c r="J10" s="21"/>
      <c r="K10" s="22"/>
    </row>
    <row r="11" spans="1:11" x14ac:dyDescent="0.25">
      <c r="A11" s="15">
        <v>44106</v>
      </c>
      <c r="B11" s="16">
        <v>21529</v>
      </c>
      <c r="C11" s="16" t="s">
        <v>17</v>
      </c>
      <c r="D11" s="17">
        <v>500000</v>
      </c>
      <c r="E11" s="17"/>
      <c r="F11" s="18">
        <f t="shared" si="0"/>
        <v>0</v>
      </c>
      <c r="G11" s="19" t="s">
        <v>18</v>
      </c>
      <c r="H11" s="20"/>
      <c r="I11" s="16"/>
      <c r="J11" s="21"/>
      <c r="K11" s="22"/>
    </row>
    <row r="12" spans="1:11" x14ac:dyDescent="0.25">
      <c r="A12" s="15"/>
      <c r="B12" s="16"/>
      <c r="C12" s="16"/>
      <c r="D12" s="17"/>
      <c r="E12" s="17"/>
      <c r="F12" s="18"/>
      <c r="G12" s="19"/>
      <c r="H12" s="20"/>
      <c r="I12" s="16"/>
      <c r="J12" s="21"/>
      <c r="K12" s="22"/>
    </row>
    <row r="13" spans="1:11" x14ac:dyDescent="0.25">
      <c r="A13" s="15"/>
      <c r="B13" s="16"/>
      <c r="C13" s="16"/>
      <c r="D13" s="17"/>
      <c r="E13" s="17"/>
      <c r="F13" s="18"/>
      <c r="G13" s="19"/>
      <c r="H13" s="20"/>
      <c r="I13" s="16"/>
      <c r="J13" s="21"/>
      <c r="K13" s="22"/>
    </row>
    <row r="14" spans="1:11" ht="15.75" thickBot="1" x14ac:dyDescent="0.3">
      <c r="A14" s="82" t="s">
        <v>19</v>
      </c>
      <c r="B14" s="83"/>
      <c r="C14" s="23"/>
      <c r="D14" s="24">
        <f>SUM(D8:D13)</f>
        <v>500000</v>
      </c>
      <c r="E14" s="24">
        <f>SUM(E8:E13)</f>
        <v>500000</v>
      </c>
      <c r="F14" s="25">
        <f>F9-D14+E14</f>
        <v>0</v>
      </c>
      <c r="G14" s="26"/>
      <c r="H14" s="27"/>
      <c r="I14" s="28"/>
      <c r="J14" s="29"/>
      <c r="K14" s="30"/>
    </row>
    <row r="15" spans="1:11" x14ac:dyDescent="0.25">
      <c r="A15" s="31" t="s">
        <v>20</v>
      </c>
      <c r="B15" s="4"/>
      <c r="C15" s="4"/>
      <c r="D15" s="5"/>
      <c r="E15" s="4"/>
      <c r="F15" s="4"/>
      <c r="G15" s="4"/>
      <c r="H15" s="4"/>
      <c r="I15" s="4"/>
      <c r="J15" s="6"/>
      <c r="K15" s="7"/>
    </row>
    <row r="16" spans="1:11" x14ac:dyDescent="0.25">
      <c r="A16" s="31"/>
      <c r="B16" s="4"/>
      <c r="C16" s="4"/>
      <c r="D16" s="5"/>
      <c r="E16" s="4"/>
      <c r="F16" s="4"/>
      <c r="G16" s="4"/>
      <c r="H16" s="4"/>
      <c r="I16" s="4"/>
      <c r="J16" s="6"/>
      <c r="K16" s="7"/>
    </row>
    <row r="17" spans="1:11" x14ac:dyDescent="0.25">
      <c r="A17" s="31"/>
      <c r="B17" s="4"/>
      <c r="C17" s="4"/>
      <c r="D17" s="5"/>
      <c r="E17" s="4"/>
      <c r="F17" s="4"/>
      <c r="G17" s="4"/>
      <c r="H17" s="4"/>
      <c r="I17" s="4"/>
      <c r="J17" s="6"/>
      <c r="K17" s="7"/>
    </row>
    <row r="18" spans="1:11" x14ac:dyDescent="0.25">
      <c r="D18" s="1"/>
      <c r="J18" s="2"/>
      <c r="K18" s="3"/>
    </row>
    <row r="19" spans="1:11" ht="25.5" x14ac:dyDescent="0.25">
      <c r="C19" s="79" t="s">
        <v>0</v>
      </c>
      <c r="D19" s="79"/>
      <c r="E19" s="79"/>
      <c r="F19" s="79"/>
      <c r="G19" s="79"/>
      <c r="H19" s="79"/>
      <c r="I19" s="79"/>
      <c r="J19" s="79"/>
      <c r="K19" s="79"/>
    </row>
    <row r="20" spans="1:11" x14ac:dyDescent="0.25">
      <c r="D20" s="1"/>
      <c r="J20" s="2"/>
      <c r="K20" s="3"/>
    </row>
    <row r="21" spans="1:11" ht="18.75" x14ac:dyDescent="0.3">
      <c r="A21" s="80" t="s">
        <v>21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x14ac:dyDescent="0.25">
      <c r="A22" s="4"/>
      <c r="B22" s="4"/>
      <c r="C22" s="4"/>
      <c r="D22" s="5"/>
      <c r="E22" s="4"/>
      <c r="F22" s="4"/>
      <c r="G22" s="4"/>
      <c r="H22" s="4"/>
      <c r="I22" s="4"/>
      <c r="J22" s="6"/>
      <c r="K22" s="7"/>
    </row>
    <row r="23" spans="1:11" x14ac:dyDescent="0.25">
      <c r="A23" s="84" t="s">
        <v>22</v>
      </c>
      <c r="B23" s="85"/>
      <c r="C23" s="85"/>
      <c r="D23" s="85"/>
      <c r="E23" s="86"/>
      <c r="F23" s="4"/>
      <c r="G23" s="87" t="s">
        <v>23</v>
      </c>
      <c r="H23" s="87"/>
      <c r="I23" s="87"/>
      <c r="J23" s="87"/>
      <c r="K23" s="7"/>
    </row>
    <row r="24" spans="1:11" x14ac:dyDescent="0.25">
      <c r="A24" s="32" t="s">
        <v>18</v>
      </c>
      <c r="B24" s="33"/>
      <c r="C24" s="33"/>
      <c r="D24" s="34"/>
      <c r="E24" s="35">
        <f>SUMIF($G$8:$G$13,A24,$D$8:$D$13)</f>
        <v>500000</v>
      </c>
      <c r="F24" s="4"/>
      <c r="G24" s="36" t="s">
        <v>16</v>
      </c>
      <c r="H24" s="37"/>
      <c r="I24" s="88">
        <f>SUMIF($G$8:$G$13,G24,$E$8:$E$13)</f>
        <v>500000</v>
      </c>
      <c r="J24" s="89"/>
      <c r="K24" s="7"/>
    </row>
    <row r="25" spans="1:11" x14ac:dyDescent="0.25">
      <c r="A25" s="32"/>
      <c r="B25" s="38"/>
      <c r="C25" s="38"/>
      <c r="D25" s="39"/>
      <c r="E25" s="40">
        <f>SUMIF($G$8:$G$13,A25,$D$8:$D$13)</f>
        <v>0</v>
      </c>
      <c r="F25" s="4"/>
      <c r="G25" s="36" t="s">
        <v>24</v>
      </c>
      <c r="H25" s="37"/>
      <c r="I25" s="77">
        <f>SUMIF($G$8:$G$13,G25,$E$8:$E$13)</f>
        <v>0</v>
      </c>
      <c r="J25" s="78"/>
      <c r="K25" s="7"/>
    </row>
    <row r="26" spans="1:11" x14ac:dyDescent="0.25">
      <c r="A26" s="32"/>
      <c r="B26" s="38"/>
      <c r="C26" s="38"/>
      <c r="D26" s="39"/>
      <c r="E26" s="40">
        <f>SUMIF($G$8:$G$13,A26,$D$8:$D$13)</f>
        <v>0</v>
      </c>
      <c r="F26" s="4"/>
      <c r="G26" s="36"/>
      <c r="H26" s="37"/>
      <c r="I26" s="77">
        <f>SUMIF($G$8:$G$13,G26,$E$8:$E$13)</f>
        <v>0</v>
      </c>
      <c r="J26" s="78"/>
      <c r="K26" s="7"/>
    </row>
    <row r="27" spans="1:11" x14ac:dyDescent="0.25">
      <c r="A27" s="41"/>
      <c r="B27" s="38"/>
      <c r="C27" s="38"/>
      <c r="D27" s="39"/>
      <c r="E27" s="40">
        <f>SUMIF($G$8:$G$13,A27,$D$8:$D$13)</f>
        <v>0</v>
      </c>
      <c r="F27" s="4"/>
      <c r="G27" s="90"/>
      <c r="H27" s="91"/>
      <c r="I27" s="77">
        <f>SUMIF($G$8:$G$13,G27,$E$8:$E$13)</f>
        <v>0</v>
      </c>
      <c r="J27" s="78"/>
      <c r="K27" s="7"/>
    </row>
    <row r="28" spans="1:11" x14ac:dyDescent="0.25">
      <c r="A28" s="32"/>
      <c r="B28" s="38"/>
      <c r="C28" s="38"/>
      <c r="D28" s="39"/>
      <c r="E28" s="40">
        <f>SUMIF($G$8:$G$13,A28,$D$8:$D$13)</f>
        <v>0</v>
      </c>
      <c r="F28" s="4"/>
      <c r="G28" s="90"/>
      <c r="H28" s="91"/>
      <c r="I28" s="77">
        <f>SUMIF($G$8:$G$13,G28,$E$8:$E$13)</f>
        <v>0</v>
      </c>
      <c r="J28" s="78"/>
      <c r="K28" s="7"/>
    </row>
    <row r="29" spans="1:11" x14ac:dyDescent="0.25">
      <c r="A29" s="92" t="s">
        <v>25</v>
      </c>
      <c r="B29" s="93"/>
      <c r="C29" s="93"/>
      <c r="D29" s="42"/>
      <c r="E29" s="43">
        <f>SUM(E23:E28)</f>
        <v>500000</v>
      </c>
      <c r="F29" s="4"/>
      <c r="G29" s="44" t="s">
        <v>25</v>
      </c>
      <c r="H29" s="45"/>
      <c r="I29" s="94">
        <f>SUM(I24:J28)</f>
        <v>500000</v>
      </c>
      <c r="J29" s="95"/>
      <c r="K29" s="7"/>
    </row>
    <row r="30" spans="1:11" x14ac:dyDescent="0.25">
      <c r="D30" s="1"/>
      <c r="E30" s="48"/>
      <c r="J30" s="2"/>
      <c r="K30" s="3"/>
    </row>
    <row r="31" spans="1:11" x14ac:dyDescent="0.25">
      <c r="D31" s="1"/>
      <c r="E31" s="48"/>
      <c r="J31" s="2"/>
      <c r="K31" s="3"/>
    </row>
    <row r="32" spans="1:11" x14ac:dyDescent="0.25">
      <c r="D32" s="1"/>
      <c r="J32" s="2"/>
      <c r="K32" s="3"/>
    </row>
    <row r="33" spans="4:11" x14ac:dyDescent="0.25">
      <c r="D33" s="1"/>
      <c r="J33" s="2"/>
      <c r="K33" s="3"/>
    </row>
  </sheetData>
  <mergeCells count="18">
    <mergeCell ref="G27:H27"/>
    <mergeCell ref="I27:J27"/>
    <mergeCell ref="G28:H28"/>
    <mergeCell ref="I28:J28"/>
    <mergeCell ref="A29:C29"/>
    <mergeCell ref="I29:J29"/>
    <mergeCell ref="I26:J26"/>
    <mergeCell ref="C2:K2"/>
    <mergeCell ref="A4:K4"/>
    <mergeCell ref="A6:F6"/>
    <mergeCell ref="G6:K6"/>
    <mergeCell ref="A14:B14"/>
    <mergeCell ref="C19:K19"/>
    <mergeCell ref="A21:K21"/>
    <mergeCell ref="A23:E23"/>
    <mergeCell ref="G23:J23"/>
    <mergeCell ref="I24:J24"/>
    <mergeCell ref="I25:J2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workbookViewId="0">
      <selection activeCell="C27" sqref="C27"/>
    </sheetView>
  </sheetViews>
  <sheetFormatPr defaultRowHeight="15" x14ac:dyDescent="0.25"/>
  <cols>
    <col min="1" max="1" width="10.42578125" bestFit="1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2.42578125" customWidth="1"/>
    <col min="8" max="8" width="51.85546875" bestFit="1" customWidth="1"/>
    <col min="9" max="9" width="7.42578125" bestFit="1" customWidth="1"/>
    <col min="10" max="10" width="4.7109375" bestFit="1" customWidth="1"/>
    <col min="11" max="11" width="10.42578125" bestFit="1" customWidth="1"/>
  </cols>
  <sheetData>
    <row r="1" spans="1:11" x14ac:dyDescent="0.25">
      <c r="D1" s="1"/>
      <c r="J1" s="2"/>
      <c r="K1" s="3"/>
    </row>
    <row r="2" spans="1:11" ht="25.5" x14ac:dyDescent="0.25">
      <c r="C2" s="79" t="s">
        <v>0</v>
      </c>
      <c r="D2" s="79"/>
      <c r="E2" s="79"/>
      <c r="F2" s="79"/>
      <c r="G2" s="79"/>
      <c r="H2" s="79"/>
      <c r="I2" s="79"/>
      <c r="J2" s="79"/>
      <c r="K2" s="79"/>
    </row>
    <row r="3" spans="1:11" x14ac:dyDescent="0.25">
      <c r="D3" s="1"/>
      <c r="J3" s="2"/>
      <c r="K3" s="3"/>
    </row>
    <row r="4" spans="1:11" ht="18.75" x14ac:dyDescent="0.3">
      <c r="A4" s="80" t="s">
        <v>26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x14ac:dyDescent="0.25">
      <c r="D5" s="1"/>
      <c r="J5" s="2"/>
      <c r="K5" s="3"/>
    </row>
    <row r="6" spans="1:11" x14ac:dyDescent="0.25">
      <c r="A6" s="81" t="s">
        <v>2</v>
      </c>
      <c r="B6" s="81"/>
      <c r="C6" s="81"/>
      <c r="D6" s="81"/>
      <c r="E6" s="81"/>
      <c r="F6" s="81"/>
      <c r="G6" s="81" t="s">
        <v>3</v>
      </c>
      <c r="H6" s="81"/>
      <c r="I6" s="81"/>
      <c r="J6" s="81"/>
      <c r="K6" s="81"/>
    </row>
    <row r="7" spans="1:11" ht="15.75" thickBot="1" x14ac:dyDescent="0.3">
      <c r="A7" s="4"/>
      <c r="B7" s="4"/>
      <c r="C7" s="4"/>
      <c r="D7" s="5"/>
      <c r="E7" s="4"/>
      <c r="F7" s="4"/>
      <c r="G7" s="4"/>
      <c r="H7" s="4"/>
      <c r="I7" s="4"/>
      <c r="J7" s="6"/>
      <c r="K7" s="7"/>
    </row>
    <row r="8" spans="1:11" x14ac:dyDescent="0.25">
      <c r="A8" s="8" t="s">
        <v>4</v>
      </c>
      <c r="B8" s="9" t="s">
        <v>5</v>
      </c>
      <c r="C8" s="9" t="s">
        <v>6</v>
      </c>
      <c r="D8" s="10" t="s">
        <v>7</v>
      </c>
      <c r="E8" s="9" t="s">
        <v>8</v>
      </c>
      <c r="F8" s="11" t="s">
        <v>9</v>
      </c>
      <c r="G8" s="12" t="s">
        <v>10</v>
      </c>
      <c r="H8" s="13" t="s">
        <v>11</v>
      </c>
      <c r="I8" s="9" t="s">
        <v>12</v>
      </c>
      <c r="J8" s="9" t="s">
        <v>13</v>
      </c>
      <c r="K8" s="14" t="s">
        <v>14</v>
      </c>
    </row>
    <row r="9" spans="1:11" x14ac:dyDescent="0.25">
      <c r="A9" s="15"/>
      <c r="B9" s="16"/>
      <c r="C9" s="16" t="s">
        <v>15</v>
      </c>
      <c r="D9" s="17"/>
      <c r="E9" s="17"/>
      <c r="F9" s="18">
        <f>'[1]CEF Setembro 2020 - 1922-3'!F291</f>
        <v>187.3699999996461</v>
      </c>
      <c r="G9" s="19"/>
      <c r="H9" s="20"/>
      <c r="I9" s="16"/>
      <c r="J9" s="21"/>
      <c r="K9" s="22"/>
    </row>
    <row r="10" spans="1:11" x14ac:dyDescent="0.25">
      <c r="A10" s="49">
        <v>44106</v>
      </c>
      <c r="B10" s="16">
        <v>21530</v>
      </c>
      <c r="C10" s="16" t="s">
        <v>17</v>
      </c>
      <c r="D10" s="17">
        <v>187.37</v>
      </c>
      <c r="E10" s="17"/>
      <c r="F10" s="18">
        <f t="shared" ref="F10:F15" si="0">F9-D10+E10</f>
        <v>-3.539071258273907E-10</v>
      </c>
      <c r="G10" s="19" t="s">
        <v>18</v>
      </c>
      <c r="H10" s="20"/>
      <c r="I10" s="16"/>
      <c r="J10" s="21"/>
      <c r="K10" s="22"/>
    </row>
    <row r="11" spans="1:11" x14ac:dyDescent="0.25">
      <c r="A11" s="49">
        <v>44111</v>
      </c>
      <c r="B11" s="16">
        <v>1</v>
      </c>
      <c r="C11" s="16" t="s">
        <v>16</v>
      </c>
      <c r="D11" s="17"/>
      <c r="E11" s="17">
        <v>670000</v>
      </c>
      <c r="F11" s="18">
        <f t="shared" si="0"/>
        <v>669999.99999999965</v>
      </c>
      <c r="G11" s="19" t="s">
        <v>16</v>
      </c>
      <c r="H11" s="20"/>
      <c r="I11" s="16"/>
      <c r="J11" s="21"/>
      <c r="K11" s="22"/>
    </row>
    <row r="12" spans="1:11" x14ac:dyDescent="0.25">
      <c r="A12" s="49" t="s">
        <v>27</v>
      </c>
      <c r="B12" s="16">
        <v>141601</v>
      </c>
      <c r="C12" s="16" t="s">
        <v>17</v>
      </c>
      <c r="D12" s="17">
        <v>170000</v>
      </c>
      <c r="E12" s="17"/>
      <c r="F12" s="18">
        <f t="shared" si="0"/>
        <v>499999.99999999965</v>
      </c>
      <c r="G12" s="19" t="s">
        <v>18</v>
      </c>
      <c r="H12" s="20"/>
      <c r="I12" s="16"/>
      <c r="J12" s="21"/>
      <c r="K12" s="22"/>
    </row>
    <row r="13" spans="1:11" x14ac:dyDescent="0.25">
      <c r="A13" s="49" t="s">
        <v>27</v>
      </c>
      <c r="B13" s="16">
        <v>141601</v>
      </c>
      <c r="C13" s="16" t="s">
        <v>17</v>
      </c>
      <c r="D13" s="17">
        <v>500000</v>
      </c>
      <c r="E13" s="17"/>
      <c r="F13" s="18">
        <f t="shared" si="0"/>
        <v>-3.4924596548080444E-10</v>
      </c>
      <c r="G13" s="19" t="s">
        <v>18</v>
      </c>
      <c r="H13" s="20"/>
      <c r="I13" s="16"/>
      <c r="J13" s="21"/>
      <c r="K13" s="22"/>
    </row>
    <row r="14" spans="1:11" x14ac:dyDescent="0.25">
      <c r="A14" s="49" t="s">
        <v>28</v>
      </c>
      <c r="B14" s="16">
        <v>221515</v>
      </c>
      <c r="C14" s="16" t="s">
        <v>29</v>
      </c>
      <c r="D14" s="17"/>
      <c r="E14" s="17">
        <v>354.51</v>
      </c>
      <c r="F14" s="18">
        <f t="shared" si="0"/>
        <v>354.50999999965074</v>
      </c>
      <c r="G14" s="19" t="s">
        <v>24</v>
      </c>
      <c r="H14" s="20"/>
      <c r="I14" s="16"/>
      <c r="J14" s="21"/>
      <c r="K14" s="22"/>
    </row>
    <row r="15" spans="1:11" x14ac:dyDescent="0.25">
      <c r="A15" s="49" t="s">
        <v>28</v>
      </c>
      <c r="B15" s="16">
        <v>1920</v>
      </c>
      <c r="C15" s="16" t="s">
        <v>30</v>
      </c>
      <c r="D15" s="17">
        <v>354.51</v>
      </c>
      <c r="E15" s="17"/>
      <c r="F15" s="18">
        <f t="shared" si="0"/>
        <v>-3.4924596548080444E-10</v>
      </c>
      <c r="G15" s="19" t="s">
        <v>31</v>
      </c>
      <c r="H15" s="20" t="s">
        <v>32</v>
      </c>
      <c r="I15" s="16"/>
      <c r="J15" s="21"/>
      <c r="K15" s="22" t="s">
        <v>33</v>
      </c>
    </row>
    <row r="16" spans="1:11" x14ac:dyDescent="0.25">
      <c r="A16" s="15"/>
      <c r="B16" s="16"/>
      <c r="C16" s="16"/>
      <c r="D16" s="17"/>
      <c r="E16" s="17"/>
      <c r="F16" s="18"/>
      <c r="G16" s="19"/>
      <c r="H16" s="20"/>
      <c r="I16" s="16"/>
      <c r="J16" s="21"/>
      <c r="K16" s="22"/>
    </row>
    <row r="17" spans="1:11" ht="15.75" thickBot="1" x14ac:dyDescent="0.3">
      <c r="A17" s="82" t="s">
        <v>19</v>
      </c>
      <c r="B17" s="83"/>
      <c r="C17" s="23"/>
      <c r="D17" s="24">
        <f>SUM(D10:D16)</f>
        <v>670541.88</v>
      </c>
      <c r="E17" s="24">
        <f>SUM(E10:E16)</f>
        <v>670354.51</v>
      </c>
      <c r="F17" s="25">
        <f>F9-D17+E17</f>
        <v>0</v>
      </c>
      <c r="G17" s="26"/>
      <c r="H17" s="27"/>
      <c r="I17" s="28"/>
      <c r="J17" s="29"/>
      <c r="K17" s="30"/>
    </row>
    <row r="18" spans="1:11" x14ac:dyDescent="0.25">
      <c r="A18" s="31" t="s">
        <v>20</v>
      </c>
      <c r="B18" s="4"/>
      <c r="C18" s="4"/>
      <c r="D18" s="5"/>
      <c r="E18" s="4"/>
      <c r="F18" s="4"/>
      <c r="G18" s="4"/>
      <c r="H18" s="4"/>
      <c r="I18" s="4"/>
      <c r="J18" s="6"/>
      <c r="K18" s="7"/>
    </row>
    <row r="19" spans="1:11" x14ac:dyDescent="0.25">
      <c r="A19" s="31"/>
      <c r="B19" s="4"/>
      <c r="C19" s="4"/>
      <c r="D19" s="5"/>
      <c r="E19" s="4"/>
      <c r="F19" s="4"/>
      <c r="G19" s="4"/>
      <c r="H19" s="4"/>
      <c r="I19" s="4"/>
      <c r="J19" s="6"/>
      <c r="K19" s="7"/>
    </row>
    <row r="20" spans="1:11" x14ac:dyDescent="0.25">
      <c r="A20" s="31"/>
      <c r="B20" s="4"/>
      <c r="C20" s="4"/>
      <c r="D20" s="5"/>
      <c r="E20" s="4"/>
      <c r="F20" s="4"/>
      <c r="G20" s="4"/>
      <c r="H20" s="4"/>
      <c r="I20" s="4"/>
      <c r="J20" s="6"/>
      <c r="K20" s="7"/>
    </row>
    <row r="21" spans="1:11" x14ac:dyDescent="0.25">
      <c r="D21" s="1"/>
      <c r="J21" s="2"/>
      <c r="K21" s="3"/>
    </row>
    <row r="22" spans="1:11" ht="25.5" x14ac:dyDescent="0.25">
      <c r="C22" s="79" t="s">
        <v>0</v>
      </c>
      <c r="D22" s="79"/>
      <c r="E22" s="79"/>
      <c r="F22" s="79"/>
      <c r="G22" s="79"/>
      <c r="H22" s="79"/>
      <c r="I22" s="79"/>
      <c r="J22" s="79"/>
      <c r="K22" s="79"/>
    </row>
    <row r="23" spans="1:11" x14ac:dyDescent="0.25">
      <c r="D23" s="1"/>
      <c r="J23" s="2"/>
      <c r="K23" s="3"/>
    </row>
    <row r="24" spans="1:11" ht="18.75" x14ac:dyDescent="0.3">
      <c r="A24" s="80" t="s">
        <v>34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x14ac:dyDescent="0.25">
      <c r="A25" s="4"/>
      <c r="B25" s="4"/>
      <c r="C25" s="4"/>
      <c r="D25" s="5"/>
      <c r="E25" s="4"/>
      <c r="F25" s="4"/>
      <c r="G25" s="4"/>
      <c r="H25" s="4"/>
      <c r="I25" s="4"/>
      <c r="J25" s="6"/>
      <c r="K25" s="7"/>
    </row>
    <row r="26" spans="1:11" x14ac:dyDescent="0.25">
      <c r="A26" s="96" t="s">
        <v>22</v>
      </c>
      <c r="B26" s="97"/>
      <c r="C26" s="97"/>
      <c r="D26" s="97"/>
      <c r="E26" s="98"/>
      <c r="F26" s="4"/>
      <c r="G26" s="87" t="s">
        <v>23</v>
      </c>
      <c r="H26" s="87"/>
      <c r="I26" s="87"/>
      <c r="J26" s="87"/>
      <c r="K26" s="7"/>
    </row>
    <row r="27" spans="1:11" x14ac:dyDescent="0.25">
      <c r="A27" s="41" t="s">
        <v>31</v>
      </c>
      <c r="B27" s="50"/>
      <c r="C27" s="50"/>
      <c r="D27" s="39"/>
      <c r="E27" s="40">
        <f>SUMIF($G$8:$G$16,A27,$D$8:$D$16)</f>
        <v>354.51</v>
      </c>
      <c r="F27" s="4"/>
      <c r="G27" s="41" t="s">
        <v>35</v>
      </c>
      <c r="H27" s="50"/>
      <c r="I27" s="88">
        <f>SUMIF($G$8:$G$16,G27,$E$8:$E$16)</f>
        <v>0</v>
      </c>
      <c r="J27" s="89"/>
      <c r="K27" s="7"/>
    </row>
    <row r="28" spans="1:11" x14ac:dyDescent="0.25">
      <c r="A28" s="41" t="s">
        <v>18</v>
      </c>
      <c r="B28" s="50"/>
      <c r="C28" s="50"/>
      <c r="D28" s="39"/>
      <c r="E28" s="40">
        <f>SUMIF($G$8:$G$16,A28,$D$8:$D$16)</f>
        <v>670187.37</v>
      </c>
      <c r="F28" s="4"/>
      <c r="G28" s="41" t="s">
        <v>16</v>
      </c>
      <c r="H28" s="50"/>
      <c r="I28" s="77">
        <f>SUMIF($G$8:$G$16,G28,$E$8:$E$16)</f>
        <v>670000</v>
      </c>
      <c r="J28" s="78"/>
      <c r="K28" s="7"/>
    </row>
    <row r="29" spans="1:11" x14ac:dyDescent="0.25">
      <c r="A29" s="41"/>
      <c r="B29" s="50"/>
      <c r="C29" s="50"/>
      <c r="D29" s="39"/>
      <c r="E29" s="40">
        <f>SUMIF($G$8:$G$16,A29,$D$8:$D$16)</f>
        <v>0</v>
      </c>
      <c r="F29" s="4"/>
      <c r="G29" s="41" t="s">
        <v>24</v>
      </c>
      <c r="H29" s="50"/>
      <c r="I29" s="77">
        <f>SUMIF($G$8:$G$16,G29,$E$8:$E$16)</f>
        <v>354.51</v>
      </c>
      <c r="J29" s="78"/>
      <c r="K29" s="7"/>
    </row>
    <row r="30" spans="1:11" x14ac:dyDescent="0.25">
      <c r="A30" s="41"/>
      <c r="B30" s="50"/>
      <c r="C30" s="50"/>
      <c r="D30" s="39"/>
      <c r="E30" s="40">
        <f>SUMIF($G$8:$G$16,A30,$D$8:$D$16)</f>
        <v>0</v>
      </c>
      <c r="F30" s="4"/>
      <c r="G30" s="32"/>
      <c r="H30" s="4"/>
      <c r="I30" s="77">
        <f>SUMIF($G$8:$G$16,G30,$E$8:$E$16)</f>
        <v>0</v>
      </c>
      <c r="J30" s="78"/>
      <c r="K30" s="7"/>
    </row>
    <row r="31" spans="1:11" x14ac:dyDescent="0.25">
      <c r="A31" s="32"/>
      <c r="B31" s="50"/>
      <c r="C31" s="50"/>
      <c r="D31" s="39"/>
      <c r="E31" s="40">
        <f>SUMIF($G$8:$G$16,A31,$D$8:$D$16)</f>
        <v>0</v>
      </c>
      <c r="F31" s="4"/>
      <c r="G31" s="32"/>
      <c r="H31" s="4"/>
      <c r="I31" s="77">
        <f>SUMIF($G$8:$G$16,G31,$E$8:$E$16)</f>
        <v>0</v>
      </c>
      <c r="J31" s="78"/>
      <c r="K31" s="7"/>
    </row>
    <row r="32" spans="1:11" x14ac:dyDescent="0.25">
      <c r="A32" s="92" t="s">
        <v>25</v>
      </c>
      <c r="B32" s="93"/>
      <c r="C32" s="93"/>
      <c r="D32" s="42"/>
      <c r="E32" s="43">
        <f ca="1">SUM(E27:E32)</f>
        <v>670541.88</v>
      </c>
      <c r="F32" s="4"/>
      <c r="G32" s="51" t="s">
        <v>25</v>
      </c>
      <c r="H32" s="52"/>
      <c r="I32" s="94">
        <f>SUM(I27:J31)</f>
        <v>670354.51</v>
      </c>
      <c r="J32" s="95"/>
      <c r="K32" s="53"/>
    </row>
    <row r="33" spans="4:11" x14ac:dyDescent="0.25">
      <c r="F33" s="4"/>
      <c r="G33" s="54"/>
      <c r="H33" s="54"/>
      <c r="I33" s="55"/>
      <c r="J33" s="55"/>
      <c r="K33" s="7"/>
    </row>
    <row r="34" spans="4:11" x14ac:dyDescent="0.25">
      <c r="F34" s="4"/>
      <c r="G34" s="54"/>
      <c r="H34" s="54"/>
      <c r="I34" s="55"/>
      <c r="J34" s="55"/>
      <c r="K34" s="7"/>
    </row>
    <row r="35" spans="4:11" x14ac:dyDescent="0.25">
      <c r="D35" s="1"/>
      <c r="E35" s="48">
        <f ca="1">D17-E32</f>
        <v>0</v>
      </c>
      <c r="J35" s="2"/>
      <c r="K35" s="3"/>
    </row>
  </sheetData>
  <mergeCells count="16">
    <mergeCell ref="C22:K22"/>
    <mergeCell ref="C2:K2"/>
    <mergeCell ref="A4:K4"/>
    <mergeCell ref="A6:F6"/>
    <mergeCell ref="G6:K6"/>
    <mergeCell ref="A17:B17"/>
    <mergeCell ref="I30:J30"/>
    <mergeCell ref="I31:J31"/>
    <mergeCell ref="A32:C32"/>
    <mergeCell ref="I32:J32"/>
    <mergeCell ref="A24:K24"/>
    <mergeCell ref="A26:E26"/>
    <mergeCell ref="G26:J26"/>
    <mergeCell ref="I27:J27"/>
    <mergeCell ref="I28:J28"/>
    <mergeCell ref="I29:J2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7"/>
  <sheetViews>
    <sheetView workbookViewId="0">
      <selection activeCell="G28" sqref="G28"/>
    </sheetView>
  </sheetViews>
  <sheetFormatPr defaultRowHeight="15" x14ac:dyDescent="0.25"/>
  <cols>
    <col min="1" max="1" width="11.140625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0" bestFit="1" customWidth="1"/>
    <col min="10" max="10" width="4.7109375" bestFit="1" customWidth="1"/>
    <col min="11" max="11" width="11.5703125" bestFit="1" customWidth="1"/>
  </cols>
  <sheetData>
    <row r="1" spans="1:11" x14ac:dyDescent="0.25">
      <c r="D1" s="1"/>
      <c r="J1" s="2"/>
      <c r="K1" s="3"/>
    </row>
    <row r="2" spans="1:11" ht="25.5" x14ac:dyDescent="0.25">
      <c r="C2" s="79" t="s">
        <v>0</v>
      </c>
      <c r="D2" s="79"/>
      <c r="E2" s="79"/>
      <c r="F2" s="79"/>
      <c r="G2" s="79"/>
      <c r="H2" s="79"/>
      <c r="I2" s="79"/>
      <c r="J2" s="79"/>
      <c r="K2" s="79"/>
    </row>
    <row r="3" spans="1:11" x14ac:dyDescent="0.25">
      <c r="D3" s="1"/>
      <c r="J3" s="2"/>
      <c r="K3" s="3"/>
    </row>
    <row r="4" spans="1:11" ht="18.75" x14ac:dyDescent="0.3">
      <c r="A4" s="80" t="s">
        <v>36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x14ac:dyDescent="0.25">
      <c r="D5" s="1"/>
      <c r="J5" s="2"/>
      <c r="K5" s="3"/>
    </row>
    <row r="6" spans="1:11" x14ac:dyDescent="0.25">
      <c r="A6" s="81" t="s">
        <v>2</v>
      </c>
      <c r="B6" s="81"/>
      <c r="C6" s="81"/>
      <c r="D6" s="81"/>
      <c r="E6" s="81"/>
      <c r="F6" s="81"/>
      <c r="G6" s="81" t="s">
        <v>3</v>
      </c>
      <c r="H6" s="81"/>
      <c r="I6" s="81"/>
      <c r="J6" s="81"/>
      <c r="K6" s="81"/>
    </row>
    <row r="7" spans="1:11" ht="15.75" thickBot="1" x14ac:dyDescent="0.3">
      <c r="A7" s="4"/>
      <c r="B7" s="4"/>
      <c r="C7" s="4"/>
      <c r="D7" s="5"/>
      <c r="E7" s="4"/>
      <c r="F7" s="4"/>
      <c r="G7" s="4"/>
      <c r="H7" s="4"/>
      <c r="I7" s="4"/>
      <c r="J7" s="6"/>
      <c r="K7" s="7"/>
    </row>
    <row r="8" spans="1:11" x14ac:dyDescent="0.25">
      <c r="A8" s="8" t="s">
        <v>4</v>
      </c>
      <c r="B8" s="9" t="s">
        <v>5</v>
      </c>
      <c r="C8" s="9" t="s">
        <v>6</v>
      </c>
      <c r="D8" s="10" t="s">
        <v>7</v>
      </c>
      <c r="E8" s="9" t="s">
        <v>8</v>
      </c>
      <c r="F8" s="11" t="s">
        <v>9</v>
      </c>
      <c r="G8" s="12" t="s">
        <v>10</v>
      </c>
      <c r="H8" s="13" t="s">
        <v>11</v>
      </c>
      <c r="I8" s="9" t="s">
        <v>12</v>
      </c>
      <c r="J8" s="9" t="s">
        <v>13</v>
      </c>
      <c r="K8" s="14" t="s">
        <v>14</v>
      </c>
    </row>
    <row r="9" spans="1:11" x14ac:dyDescent="0.25">
      <c r="A9" s="15"/>
      <c r="B9" s="16"/>
      <c r="C9" s="16" t="s">
        <v>15</v>
      </c>
      <c r="D9" s="17"/>
      <c r="E9" s="17"/>
      <c r="F9" s="18">
        <f>'[1]CEF Setembro 2020 - 900168-2'!F14</f>
        <v>855.7599999999984</v>
      </c>
      <c r="G9" s="19"/>
      <c r="H9" s="20"/>
      <c r="I9" s="16"/>
      <c r="J9" s="21"/>
      <c r="K9" s="22"/>
    </row>
    <row r="10" spans="1:11" x14ac:dyDescent="0.25">
      <c r="A10" s="15" t="s">
        <v>37</v>
      </c>
      <c r="B10" s="16">
        <v>274270</v>
      </c>
      <c r="C10" s="16" t="s">
        <v>30</v>
      </c>
      <c r="D10" s="17">
        <v>2020.76</v>
      </c>
      <c r="E10" s="17"/>
      <c r="F10" s="18">
        <f t="shared" ref="F10:F23" si="0">F9-D10+E10</f>
        <v>-1165.0000000000016</v>
      </c>
      <c r="G10" s="19" t="s">
        <v>38</v>
      </c>
      <c r="H10" s="20" t="s">
        <v>39</v>
      </c>
      <c r="I10" s="16"/>
      <c r="J10" s="21"/>
      <c r="K10" s="22" t="s">
        <v>37</v>
      </c>
    </row>
    <row r="11" spans="1:11" x14ac:dyDescent="0.25">
      <c r="A11" s="15" t="s">
        <v>37</v>
      </c>
      <c r="B11" s="16">
        <v>727220</v>
      </c>
      <c r="C11" s="16" t="s">
        <v>29</v>
      </c>
      <c r="D11" s="17"/>
      <c r="E11" s="17">
        <v>1165</v>
      </c>
      <c r="F11" s="18">
        <f t="shared" si="0"/>
        <v>0</v>
      </c>
      <c r="G11" s="19" t="s">
        <v>40</v>
      </c>
      <c r="H11" s="20"/>
      <c r="I11" s="16"/>
      <c r="J11" s="21"/>
      <c r="K11" s="22"/>
    </row>
    <row r="12" spans="1:11" x14ac:dyDescent="0.25">
      <c r="A12" s="15" t="s">
        <v>37</v>
      </c>
      <c r="B12" s="16">
        <v>784905</v>
      </c>
      <c r="C12" s="16" t="s">
        <v>29</v>
      </c>
      <c r="D12" s="17"/>
      <c r="E12" s="17">
        <v>9184.01</v>
      </c>
      <c r="F12" s="18">
        <f t="shared" si="0"/>
        <v>9184.01</v>
      </c>
      <c r="G12" s="19" t="s">
        <v>40</v>
      </c>
      <c r="H12" s="20"/>
      <c r="I12" s="16"/>
      <c r="J12" s="21"/>
      <c r="K12" s="22"/>
    </row>
    <row r="13" spans="1:11" x14ac:dyDescent="0.25">
      <c r="A13" s="15" t="s">
        <v>41</v>
      </c>
      <c r="B13" s="16">
        <v>10188769</v>
      </c>
      <c r="C13" s="16" t="s">
        <v>29</v>
      </c>
      <c r="D13" s="17"/>
      <c r="E13" s="17">
        <v>30000</v>
      </c>
      <c r="F13" s="18">
        <f t="shared" si="0"/>
        <v>39184.01</v>
      </c>
      <c r="G13" s="19" t="s">
        <v>24</v>
      </c>
      <c r="H13" s="20"/>
      <c r="I13" s="16"/>
      <c r="J13" s="21"/>
      <c r="K13" s="22"/>
    </row>
    <row r="14" spans="1:11" x14ac:dyDescent="0.25">
      <c r="A14" s="15" t="s">
        <v>41</v>
      </c>
      <c r="B14" s="16">
        <v>274270</v>
      </c>
      <c r="C14" s="16" t="s">
        <v>30</v>
      </c>
      <c r="D14" s="17">
        <v>13451.210000000001</v>
      </c>
      <c r="E14" s="17"/>
      <c r="F14" s="18">
        <f t="shared" si="0"/>
        <v>25732.800000000003</v>
      </c>
      <c r="G14" s="19" t="s">
        <v>38</v>
      </c>
      <c r="H14" s="20" t="s">
        <v>39</v>
      </c>
      <c r="I14" s="16"/>
      <c r="J14" s="21"/>
      <c r="K14" s="22" t="s">
        <v>41</v>
      </c>
    </row>
    <row r="15" spans="1:11" x14ac:dyDescent="0.25">
      <c r="A15" s="15" t="s">
        <v>41</v>
      </c>
      <c r="B15" s="16">
        <v>21529</v>
      </c>
      <c r="C15" s="16" t="s">
        <v>29</v>
      </c>
      <c r="D15" s="17"/>
      <c r="E15" s="17">
        <v>500000</v>
      </c>
      <c r="F15" s="18">
        <f t="shared" si="0"/>
        <v>525732.80000000005</v>
      </c>
      <c r="G15" s="19" t="s">
        <v>24</v>
      </c>
      <c r="H15" s="20"/>
      <c r="I15" s="16"/>
      <c r="J15" s="21"/>
      <c r="K15" s="22"/>
    </row>
    <row r="16" spans="1:11" x14ac:dyDescent="0.25">
      <c r="A16" s="15" t="s">
        <v>42</v>
      </c>
      <c r="B16" s="16">
        <v>274270</v>
      </c>
      <c r="C16" s="16" t="s">
        <v>30</v>
      </c>
      <c r="D16" s="17">
        <v>441955.59</v>
      </c>
      <c r="E16" s="17"/>
      <c r="F16" s="18">
        <f t="shared" si="0"/>
        <v>83777.210000000021</v>
      </c>
      <c r="G16" s="19" t="s">
        <v>43</v>
      </c>
      <c r="H16" s="20" t="s">
        <v>44</v>
      </c>
      <c r="I16" s="16"/>
      <c r="J16" s="21"/>
      <c r="K16" s="22" t="s">
        <v>37</v>
      </c>
    </row>
    <row r="17" spans="1:11" x14ac:dyDescent="0.25">
      <c r="A17" s="15" t="s">
        <v>42</v>
      </c>
      <c r="B17" s="16">
        <v>61443</v>
      </c>
      <c r="C17" s="16" t="s">
        <v>30</v>
      </c>
      <c r="D17" s="17">
        <v>634.03</v>
      </c>
      <c r="E17" s="17"/>
      <c r="F17" s="18">
        <f t="shared" si="0"/>
        <v>83143.180000000022</v>
      </c>
      <c r="G17" s="19" t="s">
        <v>45</v>
      </c>
      <c r="H17" s="20" t="s">
        <v>46</v>
      </c>
      <c r="I17" s="16"/>
      <c r="J17" s="21"/>
      <c r="K17" s="22" t="s">
        <v>47</v>
      </c>
    </row>
    <row r="18" spans="1:11" x14ac:dyDescent="0.25">
      <c r="A18" s="15" t="s">
        <v>48</v>
      </c>
      <c r="B18" s="16">
        <v>274270</v>
      </c>
      <c r="C18" s="16" t="s">
        <v>30</v>
      </c>
      <c r="D18" s="17">
        <v>3081.37</v>
      </c>
      <c r="E18" s="17"/>
      <c r="F18" s="18">
        <f t="shared" si="0"/>
        <v>80061.810000000027</v>
      </c>
      <c r="G18" s="19" t="s">
        <v>38</v>
      </c>
      <c r="H18" s="20" t="s">
        <v>39</v>
      </c>
      <c r="I18" s="16"/>
      <c r="J18" s="21"/>
      <c r="K18" s="22" t="s">
        <v>48</v>
      </c>
    </row>
    <row r="19" spans="1:11" x14ac:dyDescent="0.25">
      <c r="A19" s="15" t="s">
        <v>49</v>
      </c>
      <c r="B19" s="16">
        <v>3090</v>
      </c>
      <c r="C19" s="16" t="s">
        <v>30</v>
      </c>
      <c r="D19" s="17">
        <v>8927.25</v>
      </c>
      <c r="E19" s="17"/>
      <c r="F19" s="18">
        <f t="shared" si="0"/>
        <v>71134.560000000027</v>
      </c>
      <c r="G19" s="19" t="s">
        <v>50</v>
      </c>
      <c r="H19" s="20" t="s">
        <v>51</v>
      </c>
      <c r="I19" s="16"/>
      <c r="J19" s="21"/>
      <c r="K19" s="22" t="s">
        <v>42</v>
      </c>
    </row>
    <row r="20" spans="1:11" x14ac:dyDescent="0.25">
      <c r="A20" s="15" t="s">
        <v>52</v>
      </c>
      <c r="B20" s="16">
        <v>274270</v>
      </c>
      <c r="C20" s="16" t="s">
        <v>30</v>
      </c>
      <c r="D20" s="17">
        <v>1210.73</v>
      </c>
      <c r="E20" s="17"/>
      <c r="F20" s="18">
        <f t="shared" si="0"/>
        <v>69923.830000000031</v>
      </c>
      <c r="G20" s="19" t="s">
        <v>38</v>
      </c>
      <c r="H20" s="20" t="s">
        <v>53</v>
      </c>
      <c r="I20" s="16"/>
      <c r="J20" s="21"/>
      <c r="K20" s="22" t="s">
        <v>52</v>
      </c>
    </row>
    <row r="21" spans="1:11" x14ac:dyDescent="0.25">
      <c r="A21" s="15" t="s">
        <v>54</v>
      </c>
      <c r="B21" s="16">
        <v>274270</v>
      </c>
      <c r="C21" s="16" t="s">
        <v>30</v>
      </c>
      <c r="D21" s="17">
        <v>9876.59</v>
      </c>
      <c r="E21" s="17"/>
      <c r="F21" s="18">
        <f t="shared" si="0"/>
        <v>60047.240000000034</v>
      </c>
      <c r="G21" s="19" t="s">
        <v>38</v>
      </c>
      <c r="H21" s="20" t="s">
        <v>55</v>
      </c>
      <c r="I21" s="16"/>
      <c r="J21" s="21"/>
      <c r="K21" s="22" t="s">
        <v>54</v>
      </c>
    </row>
    <row r="22" spans="1:11" x14ac:dyDescent="0.25">
      <c r="A22" s="15" t="s">
        <v>56</v>
      </c>
      <c r="B22" s="16">
        <v>274270</v>
      </c>
      <c r="C22" s="16" t="s">
        <v>30</v>
      </c>
      <c r="D22" s="17">
        <v>30990.49</v>
      </c>
      <c r="E22" s="17"/>
      <c r="F22" s="18">
        <f t="shared" si="0"/>
        <v>29056.750000000033</v>
      </c>
      <c r="G22" s="19" t="s">
        <v>38</v>
      </c>
      <c r="H22" s="20" t="s">
        <v>39</v>
      </c>
      <c r="I22" s="16"/>
      <c r="J22" s="21"/>
      <c r="K22" s="22" t="s">
        <v>56</v>
      </c>
    </row>
    <row r="23" spans="1:11" x14ac:dyDescent="0.25">
      <c r="A23" s="15" t="s">
        <v>57</v>
      </c>
      <c r="B23" s="16">
        <v>274270</v>
      </c>
      <c r="C23" s="16" t="s">
        <v>30</v>
      </c>
      <c r="D23" s="17">
        <v>7643.03</v>
      </c>
      <c r="E23" s="17"/>
      <c r="F23" s="18">
        <f t="shared" si="0"/>
        <v>21413.720000000034</v>
      </c>
      <c r="G23" s="19" t="s">
        <v>38</v>
      </c>
      <c r="H23" s="20" t="s">
        <v>39</v>
      </c>
      <c r="I23" s="16"/>
      <c r="J23" s="21"/>
      <c r="K23" s="22" t="s">
        <v>57</v>
      </c>
    </row>
    <row r="24" spans="1:11" x14ac:dyDescent="0.25">
      <c r="A24" s="15"/>
      <c r="B24" s="16"/>
      <c r="C24" s="16"/>
      <c r="D24" s="17"/>
      <c r="E24" s="17"/>
      <c r="F24" s="18"/>
      <c r="G24" s="19"/>
      <c r="H24" s="20"/>
      <c r="I24" s="16"/>
      <c r="J24" s="21"/>
      <c r="K24" s="22"/>
    </row>
    <row r="25" spans="1:11" ht="15.75" thickBot="1" x14ac:dyDescent="0.3">
      <c r="A25" s="82" t="s">
        <v>19</v>
      </c>
      <c r="B25" s="83"/>
      <c r="C25" s="23"/>
      <c r="D25" s="24">
        <f>SUM(D10:D24)</f>
        <v>519791.0500000001</v>
      </c>
      <c r="E25" s="24">
        <f>SUM(E10:E24)</f>
        <v>540349.01</v>
      </c>
      <c r="F25" s="25">
        <f>F9-D25+E25</f>
        <v>21413.719999999914</v>
      </c>
      <c r="G25" s="26"/>
      <c r="H25" s="27"/>
      <c r="I25" s="28"/>
      <c r="J25" s="29"/>
      <c r="K25" s="30"/>
    </row>
    <row r="26" spans="1:11" x14ac:dyDescent="0.25">
      <c r="A26" s="31" t="s">
        <v>20</v>
      </c>
      <c r="B26" s="4"/>
      <c r="C26" s="4"/>
      <c r="D26" s="5"/>
      <c r="E26" s="4"/>
      <c r="F26" s="4"/>
      <c r="G26" s="4"/>
      <c r="H26" s="4"/>
      <c r="I26" s="4"/>
      <c r="J26" s="6"/>
      <c r="K26" s="7"/>
    </row>
    <row r="27" spans="1:11" x14ac:dyDescent="0.25">
      <c r="A27" s="31"/>
      <c r="B27" s="4"/>
      <c r="C27" s="4"/>
      <c r="D27" s="5"/>
      <c r="E27" s="4"/>
      <c r="F27" s="4"/>
      <c r="G27" s="4"/>
      <c r="H27" s="4"/>
      <c r="I27" s="4"/>
      <c r="J27" s="6"/>
      <c r="K27" s="7"/>
    </row>
    <row r="28" spans="1:11" x14ac:dyDescent="0.25">
      <c r="A28" s="31"/>
      <c r="B28" s="4"/>
      <c r="C28" s="4"/>
      <c r="D28" s="5"/>
      <c r="E28" s="4"/>
      <c r="F28" s="4"/>
      <c r="G28" s="4"/>
      <c r="H28" s="4"/>
      <c r="I28" s="4"/>
      <c r="J28" s="6"/>
      <c r="K28" s="7"/>
    </row>
    <row r="29" spans="1:11" x14ac:dyDescent="0.25">
      <c r="D29" s="1"/>
      <c r="J29" s="2"/>
      <c r="K29" s="3"/>
    </row>
    <row r="30" spans="1:11" ht="25.5" x14ac:dyDescent="0.25">
      <c r="C30" s="79" t="s">
        <v>0</v>
      </c>
      <c r="D30" s="79"/>
      <c r="E30" s="79"/>
      <c r="F30" s="79"/>
      <c r="G30" s="79"/>
      <c r="H30" s="79"/>
      <c r="I30" s="79"/>
      <c r="J30" s="79"/>
      <c r="K30" s="79"/>
    </row>
    <row r="31" spans="1:11" x14ac:dyDescent="0.25">
      <c r="D31" s="1"/>
      <c r="J31" s="2"/>
      <c r="K31" s="3"/>
    </row>
    <row r="32" spans="1:11" ht="18.75" x14ac:dyDescent="0.3">
      <c r="A32" s="80" t="s">
        <v>58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1:11" x14ac:dyDescent="0.25">
      <c r="A33" s="4"/>
      <c r="B33" s="4"/>
      <c r="C33" s="4"/>
      <c r="D33" s="5"/>
      <c r="E33" s="4"/>
      <c r="F33" s="4"/>
      <c r="G33" s="4"/>
      <c r="H33" s="4"/>
      <c r="I33" s="4"/>
      <c r="J33" s="6"/>
      <c r="K33" s="7"/>
    </row>
    <row r="34" spans="1:11" x14ac:dyDescent="0.25">
      <c r="A34" s="96" t="s">
        <v>22</v>
      </c>
      <c r="B34" s="97"/>
      <c r="C34" s="97"/>
      <c r="D34" s="97"/>
      <c r="E34" s="98"/>
      <c r="F34" s="4"/>
      <c r="G34" s="87" t="s">
        <v>23</v>
      </c>
      <c r="H34" s="87"/>
      <c r="I34" s="87"/>
      <c r="J34" s="87"/>
      <c r="K34" s="7"/>
    </row>
    <row r="35" spans="1:11" x14ac:dyDescent="0.25">
      <c r="A35" s="32" t="s">
        <v>50</v>
      </c>
      <c r="B35" s="50"/>
      <c r="C35" s="50"/>
      <c r="D35" s="39"/>
      <c r="E35" s="40">
        <f t="shared" ref="E35:E53" si="1">SUMIF($G$8:$G$24,A35,$D$8:$D$24)</f>
        <v>8927.25</v>
      </c>
      <c r="F35" s="4"/>
      <c r="G35" s="41" t="s">
        <v>24</v>
      </c>
      <c r="H35" s="50"/>
      <c r="I35" s="88">
        <f>SUMIF($G$8:$G$24,G35,$E$8:$E$24)</f>
        <v>530000</v>
      </c>
      <c r="J35" s="89"/>
      <c r="K35" s="7"/>
    </row>
    <row r="36" spans="1:11" x14ac:dyDescent="0.25">
      <c r="A36" s="32" t="s">
        <v>38</v>
      </c>
      <c r="B36" s="50"/>
      <c r="C36" s="50"/>
      <c r="D36" s="39"/>
      <c r="E36" s="40">
        <f t="shared" si="1"/>
        <v>68274.180000000008</v>
      </c>
      <c r="F36" s="4"/>
      <c r="G36" s="41" t="s">
        <v>59</v>
      </c>
      <c r="H36" s="50"/>
      <c r="I36" s="77">
        <f>SUMIF($G$8:$G$24,G36,$E$8:$E$24)</f>
        <v>0</v>
      </c>
      <c r="J36" s="78"/>
      <c r="K36" s="7"/>
    </row>
    <row r="37" spans="1:11" x14ac:dyDescent="0.25">
      <c r="A37" s="32" t="s">
        <v>45</v>
      </c>
      <c r="B37" s="50"/>
      <c r="C37" s="50"/>
      <c r="D37" s="39"/>
      <c r="E37" s="40">
        <f t="shared" si="1"/>
        <v>634.03</v>
      </c>
      <c r="F37" s="4"/>
      <c r="G37" s="32" t="s">
        <v>40</v>
      </c>
      <c r="H37" s="50"/>
      <c r="I37" s="77">
        <f>SUMIF($G$8:$G$24,G37,$E$8:$E$24)</f>
        <v>10349.01</v>
      </c>
      <c r="J37" s="78"/>
      <c r="K37" s="7"/>
    </row>
    <row r="38" spans="1:11" x14ac:dyDescent="0.25">
      <c r="A38" s="32" t="s">
        <v>43</v>
      </c>
      <c r="B38" s="50"/>
      <c r="C38" s="50"/>
      <c r="D38" s="39"/>
      <c r="E38" s="40">
        <f t="shared" si="1"/>
        <v>441955.59</v>
      </c>
      <c r="F38" s="4"/>
      <c r="G38" s="107"/>
      <c r="H38" s="108"/>
      <c r="I38" s="77">
        <f>SUMIF($G$8:$G$24,G38,$E$8:$E$24)</f>
        <v>0</v>
      </c>
      <c r="J38" s="78"/>
      <c r="K38" s="7"/>
    </row>
    <row r="39" spans="1:11" x14ac:dyDescent="0.25">
      <c r="A39" s="32"/>
      <c r="B39" s="50"/>
      <c r="C39" s="50"/>
      <c r="D39" s="39"/>
      <c r="E39" s="40">
        <f t="shared" si="1"/>
        <v>0</v>
      </c>
      <c r="F39" s="4"/>
      <c r="G39" s="107"/>
      <c r="H39" s="108"/>
      <c r="I39" s="77">
        <f>SUMIF($G$8:$G$24,G39,$E$8:$E$24)</f>
        <v>0</v>
      </c>
      <c r="J39" s="78"/>
      <c r="K39" s="7"/>
    </row>
    <row r="40" spans="1:11" x14ac:dyDescent="0.25">
      <c r="A40" s="32"/>
      <c r="B40" s="50"/>
      <c r="C40" s="50"/>
      <c r="D40" s="39"/>
      <c r="E40" s="40">
        <f t="shared" si="1"/>
        <v>0</v>
      </c>
      <c r="F40" s="4"/>
      <c r="G40" s="51" t="s">
        <v>25</v>
      </c>
      <c r="H40" s="52"/>
      <c r="I40" s="94">
        <f>SUM(I35:J39)</f>
        <v>540349.01</v>
      </c>
      <c r="J40" s="95"/>
      <c r="K40" s="7"/>
    </row>
    <row r="41" spans="1:11" x14ac:dyDescent="0.25">
      <c r="A41" s="32"/>
      <c r="B41" s="50"/>
      <c r="C41" s="50"/>
      <c r="D41" s="39"/>
      <c r="E41" s="40">
        <f t="shared" si="1"/>
        <v>0</v>
      </c>
      <c r="F41" s="4"/>
      <c r="G41" s="56"/>
      <c r="H41" s="54"/>
      <c r="I41" s="55"/>
      <c r="J41" s="57"/>
      <c r="K41" s="7"/>
    </row>
    <row r="42" spans="1:11" x14ac:dyDescent="0.25">
      <c r="A42" s="32"/>
      <c r="B42" s="50"/>
      <c r="C42" s="50"/>
      <c r="D42" s="39"/>
      <c r="E42" s="40">
        <f t="shared" si="1"/>
        <v>0</v>
      </c>
      <c r="F42" s="4"/>
      <c r="G42" s="58" t="s">
        <v>60</v>
      </c>
      <c r="H42" s="59"/>
      <c r="I42" s="60"/>
      <c r="J42" s="61"/>
      <c r="K42" s="3"/>
    </row>
    <row r="43" spans="1:11" x14ac:dyDescent="0.25">
      <c r="A43" s="32"/>
      <c r="B43" s="50"/>
      <c r="C43" s="50"/>
      <c r="D43" s="39"/>
      <c r="E43" s="40">
        <f t="shared" si="1"/>
        <v>0</v>
      </c>
      <c r="F43" s="4"/>
      <c r="G43" s="41" t="s">
        <v>61</v>
      </c>
      <c r="H43" s="50"/>
      <c r="I43" s="88">
        <f>'[1]CEF Setembro 2020 - 900168-2'!I37:J37</f>
        <v>10373.23</v>
      </c>
      <c r="J43" s="89"/>
      <c r="K43" s="3"/>
    </row>
    <row r="44" spans="1:11" x14ac:dyDescent="0.25">
      <c r="A44" s="32"/>
      <c r="B44" s="50"/>
      <c r="C44" s="50"/>
      <c r="D44" s="39"/>
      <c r="E44" s="40">
        <f t="shared" si="1"/>
        <v>0</v>
      </c>
      <c r="F44" s="4"/>
      <c r="G44" s="32" t="s">
        <v>62</v>
      </c>
      <c r="H44" s="50"/>
      <c r="I44" s="77">
        <f>SUMIF($G$8:$G$24,G44,$D$8:$D$24)</f>
        <v>0</v>
      </c>
      <c r="J44" s="78"/>
      <c r="K44" s="3"/>
    </row>
    <row r="45" spans="1:11" x14ac:dyDescent="0.25">
      <c r="A45" s="32"/>
      <c r="B45" s="50"/>
      <c r="C45" s="50"/>
      <c r="D45" s="39"/>
      <c r="E45" s="40">
        <f t="shared" si="1"/>
        <v>0</v>
      </c>
      <c r="F45" s="4"/>
      <c r="G45" s="107" t="s">
        <v>40</v>
      </c>
      <c r="H45" s="108"/>
      <c r="I45" s="77">
        <f>-SUMIF($G$8:$G$24,G45,$E$8:$E$24)</f>
        <v>-10349.01</v>
      </c>
      <c r="J45" s="78"/>
      <c r="K45" s="3"/>
    </row>
    <row r="46" spans="1:11" x14ac:dyDescent="0.25">
      <c r="A46" s="32"/>
      <c r="B46" s="50"/>
      <c r="C46" s="50"/>
      <c r="D46" s="39"/>
      <c r="E46" s="40">
        <f t="shared" si="1"/>
        <v>0</v>
      </c>
      <c r="F46" s="4"/>
      <c r="G46" s="41" t="s">
        <v>63</v>
      </c>
      <c r="H46" s="50"/>
      <c r="I46" s="77">
        <v>-24.22</v>
      </c>
      <c r="J46" s="78"/>
      <c r="K46" s="3"/>
    </row>
    <row r="47" spans="1:11" x14ac:dyDescent="0.25">
      <c r="A47" s="41"/>
      <c r="B47" s="50"/>
      <c r="C47" s="50"/>
      <c r="D47" s="39"/>
      <c r="E47" s="40">
        <f t="shared" si="1"/>
        <v>0</v>
      </c>
      <c r="F47" s="4"/>
      <c r="G47" s="62"/>
      <c r="H47" s="63"/>
      <c r="I47" s="77"/>
      <c r="J47" s="78"/>
      <c r="K47" s="3"/>
    </row>
    <row r="48" spans="1:11" x14ac:dyDescent="0.25">
      <c r="A48" s="32"/>
      <c r="B48" s="50"/>
      <c r="C48" s="50"/>
      <c r="D48" s="39"/>
      <c r="E48" s="40">
        <f t="shared" si="1"/>
        <v>0</v>
      </c>
      <c r="F48" s="4"/>
      <c r="G48" s="64" t="s">
        <v>64</v>
      </c>
      <c r="H48" s="63"/>
      <c r="I48" s="105">
        <f>SUM(I43:J47)</f>
        <v>-6.5369931689929217E-13</v>
      </c>
      <c r="J48" s="106"/>
      <c r="K48" s="3"/>
    </row>
    <row r="49" spans="1:11" x14ac:dyDescent="0.25">
      <c r="A49" s="32"/>
      <c r="B49" s="50"/>
      <c r="C49" s="50"/>
      <c r="D49" s="39"/>
      <c r="E49" s="40">
        <f t="shared" si="1"/>
        <v>0</v>
      </c>
      <c r="F49" s="4"/>
      <c r="G49" s="65"/>
      <c r="J49" s="66"/>
      <c r="K49" s="7"/>
    </row>
    <row r="50" spans="1:11" x14ac:dyDescent="0.25">
      <c r="A50" s="32"/>
      <c r="B50" s="50"/>
      <c r="C50" s="50"/>
      <c r="D50" s="39"/>
      <c r="E50" s="40">
        <f t="shared" si="1"/>
        <v>0</v>
      </c>
      <c r="F50" s="4"/>
      <c r="G50" s="58" t="s">
        <v>65</v>
      </c>
      <c r="H50" s="59"/>
      <c r="I50" s="60"/>
      <c r="J50" s="61"/>
      <c r="K50" s="7"/>
    </row>
    <row r="51" spans="1:11" x14ac:dyDescent="0.25">
      <c r="A51" s="32"/>
      <c r="B51" s="50"/>
      <c r="C51" s="50"/>
      <c r="D51" s="39"/>
      <c r="E51" s="40">
        <f t="shared" si="1"/>
        <v>0</v>
      </c>
      <c r="F51" s="4"/>
      <c r="G51" s="41" t="s">
        <v>61</v>
      </c>
      <c r="H51" s="50"/>
      <c r="I51" s="99">
        <f>'[1]CEF Setembro 2020 - 900168-2'!I44:J44</f>
        <v>0</v>
      </c>
      <c r="J51" s="100"/>
      <c r="K51" s="7"/>
    </row>
    <row r="52" spans="1:11" x14ac:dyDescent="0.25">
      <c r="A52" s="32"/>
      <c r="B52" s="50"/>
      <c r="C52" s="50"/>
      <c r="D52" s="39"/>
      <c r="E52" s="40">
        <f t="shared" si="1"/>
        <v>0</v>
      </c>
      <c r="F52" s="4"/>
      <c r="G52" s="41" t="s">
        <v>66</v>
      </c>
      <c r="H52" s="50"/>
      <c r="I52" s="101">
        <v>500000</v>
      </c>
      <c r="J52" s="102"/>
      <c r="K52" s="7"/>
    </row>
    <row r="53" spans="1:11" x14ac:dyDescent="0.25">
      <c r="A53" s="32"/>
      <c r="B53" s="50"/>
      <c r="C53" s="50"/>
      <c r="D53" s="39"/>
      <c r="E53" s="40">
        <f t="shared" si="1"/>
        <v>0</v>
      </c>
      <c r="F53" s="4"/>
      <c r="G53" s="41" t="s">
        <v>67</v>
      </c>
      <c r="H53" s="50"/>
      <c r="I53" s="77">
        <v>-500000</v>
      </c>
      <c r="J53" s="78"/>
      <c r="K53" s="7"/>
    </row>
    <row r="54" spans="1:11" x14ac:dyDescent="0.25">
      <c r="A54" s="32"/>
      <c r="B54" s="50"/>
      <c r="C54" s="50"/>
      <c r="D54" s="39"/>
      <c r="E54" s="40"/>
      <c r="F54" s="4"/>
      <c r="G54" s="41"/>
      <c r="H54" s="63"/>
      <c r="I54" s="103"/>
      <c r="J54" s="104"/>
      <c r="K54" s="7"/>
    </row>
    <row r="55" spans="1:11" x14ac:dyDescent="0.25">
      <c r="A55" s="92" t="s">
        <v>25</v>
      </c>
      <c r="B55" s="93"/>
      <c r="C55" s="93"/>
      <c r="D55" s="42"/>
      <c r="E55" s="43">
        <f>SUM(E35:E54)</f>
        <v>519791.05000000005</v>
      </c>
      <c r="F55" s="4"/>
      <c r="G55" s="51" t="s">
        <v>64</v>
      </c>
      <c r="H55" s="63"/>
      <c r="I55" s="105">
        <f>SUM(I51:J54)</f>
        <v>0</v>
      </c>
      <c r="J55" s="106"/>
      <c r="K55" s="7"/>
    </row>
    <row r="56" spans="1:11" x14ac:dyDescent="0.25">
      <c r="F56" s="4"/>
      <c r="G56" s="54"/>
      <c r="H56" s="54"/>
      <c r="I56" s="55"/>
      <c r="J56" s="55"/>
      <c r="K56" s="7"/>
    </row>
    <row r="57" spans="1:11" x14ac:dyDescent="0.25">
      <c r="F57" s="4"/>
      <c r="G57" s="54"/>
      <c r="H57" s="54"/>
      <c r="I57" s="55"/>
      <c r="J57" s="55"/>
      <c r="K57" s="7"/>
    </row>
  </sheetData>
  <mergeCells count="30">
    <mergeCell ref="I37:J37"/>
    <mergeCell ref="C2:K2"/>
    <mergeCell ref="A4:K4"/>
    <mergeCell ref="A6:F6"/>
    <mergeCell ref="G6:K6"/>
    <mergeCell ref="A25:B25"/>
    <mergeCell ref="C30:K30"/>
    <mergeCell ref="A32:K32"/>
    <mergeCell ref="A34:E34"/>
    <mergeCell ref="G34:J34"/>
    <mergeCell ref="I35:J35"/>
    <mergeCell ref="I36:J36"/>
    <mergeCell ref="I48:J48"/>
    <mergeCell ref="G38:H38"/>
    <mergeCell ref="I38:J38"/>
    <mergeCell ref="G39:H39"/>
    <mergeCell ref="I39:J39"/>
    <mergeCell ref="I40:J40"/>
    <mergeCell ref="I43:J43"/>
    <mergeCell ref="I44:J44"/>
    <mergeCell ref="G45:H45"/>
    <mergeCell ref="I45:J45"/>
    <mergeCell ref="I46:J46"/>
    <mergeCell ref="I47:J47"/>
    <mergeCell ref="I51:J51"/>
    <mergeCell ref="I52:J52"/>
    <mergeCell ref="I53:J53"/>
    <mergeCell ref="I54:J54"/>
    <mergeCell ref="A55:C55"/>
    <mergeCell ref="I55:J5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CA813-5EE8-4720-BC72-55E2C9A9B102}">
  <dimension ref="A1:K309"/>
  <sheetViews>
    <sheetView tabSelected="1" topLeftCell="A283" zoomScale="85" zoomScaleNormal="85" workbookViewId="0">
      <selection activeCell="G310" sqref="G310"/>
    </sheetView>
  </sheetViews>
  <sheetFormatPr defaultRowHeight="15" x14ac:dyDescent="0.25"/>
  <cols>
    <col min="1" max="1" width="11.5703125" customWidth="1"/>
    <col min="2" max="2" width="11.42578125" bestFit="1" customWidth="1"/>
    <col min="3" max="3" width="41.140625" bestFit="1" customWidth="1"/>
    <col min="4" max="4" width="12.42578125" bestFit="1" customWidth="1"/>
    <col min="5" max="5" width="13.28515625" bestFit="1" customWidth="1"/>
    <col min="6" max="6" width="12.42578125" bestFit="1" customWidth="1"/>
    <col min="7" max="7" width="45.140625" bestFit="1" customWidth="1"/>
    <col min="8" max="8" width="47" bestFit="1" customWidth="1"/>
    <col min="9" max="9" width="10.42578125" customWidth="1"/>
    <col min="10" max="10" width="4.7109375" bestFit="1" customWidth="1"/>
    <col min="11" max="11" width="11.5703125" bestFit="1" customWidth="1"/>
  </cols>
  <sheetData>
    <row r="1" spans="1:11" x14ac:dyDescent="0.25">
      <c r="D1" s="1"/>
      <c r="J1" s="2"/>
      <c r="K1" s="3"/>
    </row>
    <row r="2" spans="1:11" ht="25.5" x14ac:dyDescent="0.25">
      <c r="C2" s="79" t="s">
        <v>0</v>
      </c>
      <c r="D2" s="79"/>
      <c r="E2" s="79"/>
      <c r="F2" s="79"/>
      <c r="G2" s="79"/>
      <c r="H2" s="79"/>
      <c r="I2" s="79"/>
      <c r="J2" s="79"/>
      <c r="K2" s="79"/>
    </row>
    <row r="3" spans="1:11" x14ac:dyDescent="0.25">
      <c r="D3" s="1"/>
      <c r="J3" s="2"/>
      <c r="K3" s="3"/>
    </row>
    <row r="4" spans="1:11" ht="18.75" x14ac:dyDescent="0.3">
      <c r="A4" s="80" t="s">
        <v>68</v>
      </c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x14ac:dyDescent="0.25">
      <c r="D5" s="1"/>
      <c r="J5" s="2"/>
      <c r="K5" s="3"/>
    </row>
    <row r="6" spans="1:11" x14ac:dyDescent="0.25">
      <c r="A6" s="81" t="s">
        <v>2</v>
      </c>
      <c r="B6" s="81"/>
      <c r="C6" s="81"/>
      <c r="D6" s="81"/>
      <c r="E6" s="81"/>
      <c r="F6" s="81"/>
      <c r="G6" s="81" t="s">
        <v>3</v>
      </c>
      <c r="H6" s="81"/>
      <c r="I6" s="81"/>
      <c r="J6" s="81"/>
      <c r="K6" s="81"/>
    </row>
    <row r="7" spans="1:11" ht="15.75" thickBot="1" x14ac:dyDescent="0.3">
      <c r="A7" s="4"/>
      <c r="B7" s="4"/>
      <c r="C7" s="4"/>
      <c r="D7" s="5"/>
      <c r="E7" s="4"/>
      <c r="F7" s="4"/>
      <c r="G7" s="4"/>
      <c r="H7" s="4"/>
      <c r="I7" s="4"/>
      <c r="J7" s="6"/>
      <c r="K7" s="7"/>
    </row>
    <row r="8" spans="1:11" x14ac:dyDescent="0.25">
      <c r="A8" s="8" t="s">
        <v>4</v>
      </c>
      <c r="B8" s="9" t="s">
        <v>5</v>
      </c>
      <c r="C8" s="9" t="s">
        <v>6</v>
      </c>
      <c r="D8" s="10" t="s">
        <v>7</v>
      </c>
      <c r="E8" s="9" t="s">
        <v>8</v>
      </c>
      <c r="F8" s="11" t="s">
        <v>9</v>
      </c>
      <c r="G8" s="12" t="s">
        <v>10</v>
      </c>
      <c r="H8" s="13" t="s">
        <v>11</v>
      </c>
      <c r="I8" s="9" t="s">
        <v>12</v>
      </c>
      <c r="J8" s="9" t="s">
        <v>13</v>
      </c>
      <c r="K8" s="14" t="s">
        <v>14</v>
      </c>
    </row>
    <row r="9" spans="1:11" x14ac:dyDescent="0.25">
      <c r="A9" s="15"/>
      <c r="B9" s="16"/>
      <c r="C9" s="16" t="s">
        <v>15</v>
      </c>
      <c r="D9" s="17"/>
      <c r="E9" s="17"/>
      <c r="F9" s="18">
        <f>'[1]CEF Setembro 2020 - 901922-0'!F24</f>
        <v>0</v>
      </c>
      <c r="G9" s="19"/>
      <c r="H9" s="20"/>
      <c r="I9" s="16"/>
      <c r="J9" s="21"/>
      <c r="K9" s="22"/>
    </row>
    <row r="10" spans="1:11" x14ac:dyDescent="0.25">
      <c r="A10" s="15" t="s">
        <v>37</v>
      </c>
      <c r="B10" s="16">
        <v>727220</v>
      </c>
      <c r="C10" s="16" t="s">
        <v>69</v>
      </c>
      <c r="D10" s="17"/>
      <c r="E10" s="17">
        <v>46216.3</v>
      </c>
      <c r="F10" s="18">
        <f t="shared" ref="F10:F73" si="0">F9-D10+E10</f>
        <v>46216.3</v>
      </c>
      <c r="G10" s="19" t="s">
        <v>40</v>
      </c>
      <c r="H10" s="20"/>
      <c r="I10" s="16"/>
      <c r="J10" s="21"/>
      <c r="K10" s="22"/>
    </row>
    <row r="11" spans="1:11" x14ac:dyDescent="0.25">
      <c r="A11" s="15" t="s">
        <v>37</v>
      </c>
      <c r="B11" s="16">
        <v>631742</v>
      </c>
      <c r="C11" s="16" t="s">
        <v>70</v>
      </c>
      <c r="D11" s="17">
        <v>46216.3</v>
      </c>
      <c r="E11" s="17"/>
      <c r="F11" s="18">
        <f t="shared" si="0"/>
        <v>0</v>
      </c>
      <c r="G11" s="19" t="s">
        <v>71</v>
      </c>
      <c r="H11" s="20" t="s">
        <v>72</v>
      </c>
      <c r="I11" s="16">
        <v>29993087</v>
      </c>
      <c r="J11" s="21"/>
      <c r="K11" s="22" t="s">
        <v>37</v>
      </c>
    </row>
    <row r="12" spans="1:11" x14ac:dyDescent="0.25">
      <c r="A12" s="15" t="s">
        <v>41</v>
      </c>
      <c r="B12" s="16">
        <v>21530</v>
      </c>
      <c r="C12" s="16" t="s">
        <v>73</v>
      </c>
      <c r="D12" s="17"/>
      <c r="E12" s="17">
        <v>187.37</v>
      </c>
      <c r="F12" s="18">
        <f t="shared" si="0"/>
        <v>187.37</v>
      </c>
      <c r="G12" s="19" t="s">
        <v>24</v>
      </c>
      <c r="H12" s="20"/>
      <c r="I12" s="16"/>
      <c r="J12" s="21"/>
      <c r="K12" s="22"/>
    </row>
    <row r="13" spans="1:11" x14ac:dyDescent="0.25">
      <c r="A13" s="15" t="s">
        <v>41</v>
      </c>
      <c r="B13" s="16">
        <v>727220</v>
      </c>
      <c r="C13" s="16" t="s">
        <v>69</v>
      </c>
      <c r="D13" s="17"/>
      <c r="E13" s="17">
        <v>29812.63</v>
      </c>
      <c r="F13" s="18">
        <f t="shared" si="0"/>
        <v>30000</v>
      </c>
      <c r="G13" s="19" t="s">
        <v>40</v>
      </c>
      <c r="H13" s="20"/>
      <c r="I13" s="16"/>
      <c r="J13" s="21"/>
      <c r="K13" s="22"/>
    </row>
    <row r="14" spans="1:11" x14ac:dyDescent="0.25">
      <c r="A14" s="15" t="s">
        <v>41</v>
      </c>
      <c r="B14" s="16">
        <v>20937</v>
      </c>
      <c r="C14" s="16" t="s">
        <v>74</v>
      </c>
      <c r="D14" s="17">
        <v>30000</v>
      </c>
      <c r="E14" s="17"/>
      <c r="F14" s="18">
        <f t="shared" si="0"/>
        <v>0</v>
      </c>
      <c r="G14" s="19" t="s">
        <v>18</v>
      </c>
      <c r="H14" s="20"/>
      <c r="I14" s="16"/>
      <c r="J14" s="21"/>
      <c r="K14" s="22"/>
    </row>
    <row r="15" spans="1:11" x14ac:dyDescent="0.25">
      <c r="A15" s="15" t="s">
        <v>42</v>
      </c>
      <c r="B15" s="16">
        <v>785012</v>
      </c>
      <c r="C15" s="16" t="s">
        <v>75</v>
      </c>
      <c r="D15" s="17"/>
      <c r="E15" s="17">
        <v>2025956.3</v>
      </c>
      <c r="F15" s="18">
        <f t="shared" si="0"/>
        <v>2025956.3</v>
      </c>
      <c r="G15" s="19" t="s">
        <v>40</v>
      </c>
      <c r="H15" s="20"/>
      <c r="I15" s="16"/>
      <c r="J15" s="21"/>
      <c r="K15" s="22"/>
    </row>
    <row r="16" spans="1:11" x14ac:dyDescent="0.25">
      <c r="A16" s="15" t="s">
        <v>76</v>
      </c>
      <c r="B16" s="16">
        <v>521710</v>
      </c>
      <c r="C16" s="16" t="s">
        <v>70</v>
      </c>
      <c r="D16" s="17">
        <v>29.93</v>
      </c>
      <c r="E16" s="17"/>
      <c r="F16" s="18">
        <f t="shared" si="0"/>
        <v>2025926.37</v>
      </c>
      <c r="G16" s="19" t="s">
        <v>77</v>
      </c>
      <c r="H16" s="20" t="s">
        <v>78</v>
      </c>
      <c r="I16" s="16">
        <v>4</v>
      </c>
      <c r="J16" s="21"/>
      <c r="K16" s="22" t="s">
        <v>47</v>
      </c>
    </row>
    <row r="17" spans="1:11" x14ac:dyDescent="0.25">
      <c r="A17" s="15" t="s">
        <v>76</v>
      </c>
      <c r="B17" s="16">
        <v>521809</v>
      </c>
      <c r="C17" s="16" t="s">
        <v>70</v>
      </c>
      <c r="D17" s="17">
        <v>6.43</v>
      </c>
      <c r="E17" s="17"/>
      <c r="F17" s="18">
        <f t="shared" si="0"/>
        <v>2025919.9400000002</v>
      </c>
      <c r="G17" s="19" t="s">
        <v>77</v>
      </c>
      <c r="H17" s="20" t="s">
        <v>79</v>
      </c>
      <c r="I17" s="16">
        <v>28004143</v>
      </c>
      <c r="J17" s="21"/>
      <c r="K17" s="22" t="s">
        <v>42</v>
      </c>
    </row>
    <row r="18" spans="1:11" x14ac:dyDescent="0.25">
      <c r="A18" s="15" t="s">
        <v>76</v>
      </c>
      <c r="B18" s="16">
        <v>528779</v>
      </c>
      <c r="C18" s="16" t="s">
        <v>70</v>
      </c>
      <c r="D18" s="17">
        <v>45847.450000000004</v>
      </c>
      <c r="E18" s="17"/>
      <c r="F18" s="18">
        <f t="shared" si="0"/>
        <v>1980072.4900000002</v>
      </c>
      <c r="G18" s="19" t="s">
        <v>77</v>
      </c>
      <c r="H18" s="20" t="s">
        <v>78</v>
      </c>
      <c r="I18" s="16">
        <v>3</v>
      </c>
      <c r="J18" s="21"/>
      <c r="K18" s="22" t="s">
        <v>42</v>
      </c>
    </row>
    <row r="19" spans="1:11" x14ac:dyDescent="0.25">
      <c r="A19" s="15" t="s">
        <v>80</v>
      </c>
      <c r="B19" s="16">
        <v>879751</v>
      </c>
      <c r="C19" s="16" t="s">
        <v>70</v>
      </c>
      <c r="D19" s="17">
        <v>679.93000000000006</v>
      </c>
      <c r="E19" s="17"/>
      <c r="F19" s="18">
        <f t="shared" si="0"/>
        <v>1979392.5600000003</v>
      </c>
      <c r="G19" s="19" t="s">
        <v>81</v>
      </c>
      <c r="H19" s="20" t="s">
        <v>82</v>
      </c>
      <c r="I19" s="16">
        <v>2729595</v>
      </c>
      <c r="J19" s="21"/>
      <c r="K19" s="22" t="s">
        <v>83</v>
      </c>
    </row>
    <row r="20" spans="1:11" x14ac:dyDescent="0.25">
      <c r="A20" s="15" t="s">
        <v>80</v>
      </c>
      <c r="B20" s="16">
        <v>878337</v>
      </c>
      <c r="C20" s="16" t="s">
        <v>70</v>
      </c>
      <c r="D20" s="17">
        <v>893.75</v>
      </c>
      <c r="E20" s="17"/>
      <c r="F20" s="18">
        <f t="shared" si="0"/>
        <v>1978498.8100000003</v>
      </c>
      <c r="G20" s="19" t="s">
        <v>81</v>
      </c>
      <c r="H20" s="20" t="s">
        <v>84</v>
      </c>
      <c r="I20" s="16">
        <v>718909</v>
      </c>
      <c r="J20" s="21"/>
      <c r="K20" s="22" t="s">
        <v>85</v>
      </c>
    </row>
    <row r="21" spans="1:11" x14ac:dyDescent="0.25">
      <c r="A21" s="15" t="s">
        <v>80</v>
      </c>
      <c r="B21" s="16">
        <v>879094</v>
      </c>
      <c r="C21" s="16" t="s">
        <v>70</v>
      </c>
      <c r="D21" s="17">
        <v>73.2</v>
      </c>
      <c r="E21" s="17"/>
      <c r="F21" s="18">
        <f t="shared" si="0"/>
        <v>1978425.6100000003</v>
      </c>
      <c r="G21" s="19" t="s">
        <v>86</v>
      </c>
      <c r="H21" s="20" t="s">
        <v>87</v>
      </c>
      <c r="I21" s="16">
        <v>205164</v>
      </c>
      <c r="J21" s="21"/>
      <c r="K21" s="22" t="s">
        <v>83</v>
      </c>
    </row>
    <row r="22" spans="1:11" x14ac:dyDescent="0.25">
      <c r="A22" s="15" t="s">
        <v>48</v>
      </c>
      <c r="B22" s="16">
        <v>139874</v>
      </c>
      <c r="C22" s="16" t="s">
        <v>70</v>
      </c>
      <c r="D22" s="17">
        <v>46756.07</v>
      </c>
      <c r="E22" s="17"/>
      <c r="F22" s="18">
        <f t="shared" si="0"/>
        <v>1931669.5400000003</v>
      </c>
      <c r="G22" s="19" t="s">
        <v>88</v>
      </c>
      <c r="H22" s="20" t="s">
        <v>89</v>
      </c>
      <c r="I22" s="16">
        <v>33276</v>
      </c>
      <c r="J22" s="21"/>
      <c r="K22" s="22" t="s">
        <v>37</v>
      </c>
    </row>
    <row r="23" spans="1:11" x14ac:dyDescent="0.25">
      <c r="A23" s="15" t="s">
        <v>48</v>
      </c>
      <c r="B23" s="16">
        <v>139263</v>
      </c>
      <c r="C23" s="16" t="s">
        <v>70</v>
      </c>
      <c r="D23" s="17">
        <v>48634.83</v>
      </c>
      <c r="E23" s="17"/>
      <c r="F23" s="18">
        <f t="shared" si="0"/>
        <v>1883034.7100000002</v>
      </c>
      <c r="G23" s="19" t="s">
        <v>90</v>
      </c>
      <c r="H23" s="20" t="s">
        <v>91</v>
      </c>
      <c r="I23" s="16">
        <v>549</v>
      </c>
      <c r="J23" s="21"/>
      <c r="K23" s="22" t="s">
        <v>76</v>
      </c>
    </row>
    <row r="24" spans="1:11" x14ac:dyDescent="0.25">
      <c r="A24" s="15" t="s">
        <v>48</v>
      </c>
      <c r="B24" s="16">
        <v>362742</v>
      </c>
      <c r="C24" s="16" t="s">
        <v>70</v>
      </c>
      <c r="D24" s="17">
        <v>266.66000000000003</v>
      </c>
      <c r="E24" s="17"/>
      <c r="F24" s="18">
        <f t="shared" si="0"/>
        <v>1882768.0500000003</v>
      </c>
      <c r="G24" s="19" t="s">
        <v>81</v>
      </c>
      <c r="H24" s="20" t="s">
        <v>92</v>
      </c>
      <c r="I24" s="16">
        <v>87669</v>
      </c>
      <c r="J24" s="21"/>
      <c r="K24" s="22" t="s">
        <v>93</v>
      </c>
    </row>
    <row r="25" spans="1:11" x14ac:dyDescent="0.25">
      <c r="A25" s="15" t="s">
        <v>48</v>
      </c>
      <c r="B25" s="16">
        <v>362997</v>
      </c>
      <c r="C25" s="16" t="s">
        <v>70</v>
      </c>
      <c r="D25" s="17">
        <v>210</v>
      </c>
      <c r="E25" s="17"/>
      <c r="F25" s="18">
        <f t="shared" si="0"/>
        <v>1882558.0500000003</v>
      </c>
      <c r="G25" s="19" t="s">
        <v>81</v>
      </c>
      <c r="H25" s="20" t="s">
        <v>94</v>
      </c>
      <c r="I25" s="16">
        <v>14735</v>
      </c>
      <c r="J25" s="21"/>
      <c r="K25" s="22" t="s">
        <v>95</v>
      </c>
    </row>
    <row r="26" spans="1:11" x14ac:dyDescent="0.25">
      <c r="A26" s="15" t="s">
        <v>48</v>
      </c>
      <c r="B26" s="16">
        <v>363012</v>
      </c>
      <c r="C26" s="16" t="s">
        <v>70</v>
      </c>
      <c r="D26" s="17">
        <v>505</v>
      </c>
      <c r="E26" s="17"/>
      <c r="F26" s="18">
        <f t="shared" si="0"/>
        <v>1882053.0500000003</v>
      </c>
      <c r="G26" s="19" t="s">
        <v>96</v>
      </c>
      <c r="H26" s="20" t="s">
        <v>97</v>
      </c>
      <c r="I26" s="16">
        <v>13841</v>
      </c>
      <c r="J26" s="21"/>
      <c r="K26" s="22" t="s">
        <v>98</v>
      </c>
    </row>
    <row r="27" spans="1:11" x14ac:dyDescent="0.25">
      <c r="A27" s="15" t="s">
        <v>48</v>
      </c>
      <c r="B27" s="16">
        <v>362970</v>
      </c>
      <c r="C27" s="16" t="s">
        <v>70</v>
      </c>
      <c r="D27" s="17">
        <v>1030</v>
      </c>
      <c r="E27" s="17"/>
      <c r="F27" s="18">
        <f t="shared" si="0"/>
        <v>1881023.0500000003</v>
      </c>
      <c r="G27" s="19" t="s">
        <v>99</v>
      </c>
      <c r="H27" s="20" t="s">
        <v>100</v>
      </c>
      <c r="I27" s="16">
        <v>2430</v>
      </c>
      <c r="J27" s="21"/>
      <c r="K27" s="22" t="s">
        <v>101</v>
      </c>
    </row>
    <row r="28" spans="1:11" x14ac:dyDescent="0.25">
      <c r="A28" s="15" t="s">
        <v>48</v>
      </c>
      <c r="B28" s="16">
        <v>363481</v>
      </c>
      <c r="C28" s="16" t="s">
        <v>70</v>
      </c>
      <c r="D28" s="17">
        <v>638</v>
      </c>
      <c r="E28" s="17"/>
      <c r="F28" s="18">
        <f t="shared" si="0"/>
        <v>1880385.0500000003</v>
      </c>
      <c r="G28" s="19" t="s">
        <v>102</v>
      </c>
      <c r="H28" s="20" t="s">
        <v>103</v>
      </c>
      <c r="I28" s="16">
        <v>37126</v>
      </c>
      <c r="J28" s="21"/>
      <c r="K28" s="22" t="s">
        <v>98</v>
      </c>
    </row>
    <row r="29" spans="1:11" x14ac:dyDescent="0.25">
      <c r="A29" s="15" t="s">
        <v>104</v>
      </c>
      <c r="B29" s="16">
        <v>643228</v>
      </c>
      <c r="C29" s="16" t="s">
        <v>70</v>
      </c>
      <c r="D29" s="17">
        <v>3228.75</v>
      </c>
      <c r="E29" s="17"/>
      <c r="F29" s="18">
        <f t="shared" si="0"/>
        <v>1877156.3000000003</v>
      </c>
      <c r="G29" s="19" t="s">
        <v>105</v>
      </c>
      <c r="H29" s="20" t="s">
        <v>106</v>
      </c>
      <c r="I29" s="16">
        <v>1771792</v>
      </c>
      <c r="J29" s="21"/>
      <c r="K29" s="22" t="s">
        <v>76</v>
      </c>
    </row>
    <row r="30" spans="1:11" x14ac:dyDescent="0.25">
      <c r="A30" s="15" t="s">
        <v>104</v>
      </c>
      <c r="B30" s="16">
        <v>649741</v>
      </c>
      <c r="C30" s="16" t="s">
        <v>70</v>
      </c>
      <c r="D30" s="17">
        <v>65.19</v>
      </c>
      <c r="E30" s="17"/>
      <c r="F30" s="18">
        <f t="shared" si="0"/>
        <v>1877091.1100000003</v>
      </c>
      <c r="G30" s="19" t="s">
        <v>81</v>
      </c>
      <c r="H30" s="20" t="s">
        <v>107</v>
      </c>
      <c r="I30" s="16">
        <v>84034</v>
      </c>
      <c r="J30" s="21"/>
      <c r="K30" s="22" t="s">
        <v>93</v>
      </c>
    </row>
    <row r="31" spans="1:11" x14ac:dyDescent="0.25">
      <c r="A31" s="15" t="s">
        <v>104</v>
      </c>
      <c r="B31" s="16">
        <v>641973</v>
      </c>
      <c r="C31" s="16" t="s">
        <v>70</v>
      </c>
      <c r="D31" s="17">
        <v>1482.93</v>
      </c>
      <c r="E31" s="17"/>
      <c r="F31" s="18">
        <f t="shared" si="0"/>
        <v>1875608.1800000004</v>
      </c>
      <c r="G31" s="19" t="s">
        <v>81</v>
      </c>
      <c r="H31" s="20" t="s">
        <v>108</v>
      </c>
      <c r="I31" s="16">
        <v>427120</v>
      </c>
      <c r="J31" s="21"/>
      <c r="K31" s="22" t="s">
        <v>109</v>
      </c>
    </row>
    <row r="32" spans="1:11" x14ac:dyDescent="0.25">
      <c r="A32" s="15" t="s">
        <v>104</v>
      </c>
      <c r="B32" s="16">
        <v>644510</v>
      </c>
      <c r="C32" s="16" t="s">
        <v>70</v>
      </c>
      <c r="D32" s="17">
        <v>579.66</v>
      </c>
      <c r="E32" s="17"/>
      <c r="F32" s="18">
        <f t="shared" si="0"/>
        <v>1875028.5200000005</v>
      </c>
      <c r="G32" s="19" t="s">
        <v>81</v>
      </c>
      <c r="H32" s="20" t="s">
        <v>108</v>
      </c>
      <c r="I32" s="16">
        <v>211711</v>
      </c>
      <c r="J32" s="21"/>
      <c r="K32" s="22" t="s">
        <v>110</v>
      </c>
    </row>
    <row r="33" spans="1:11" x14ac:dyDescent="0.25">
      <c r="A33" s="15" t="s">
        <v>104</v>
      </c>
      <c r="B33" s="16">
        <v>656068</v>
      </c>
      <c r="C33" s="16" t="s">
        <v>70</v>
      </c>
      <c r="D33" s="17">
        <v>363</v>
      </c>
      <c r="E33" s="17"/>
      <c r="F33" s="18">
        <f t="shared" si="0"/>
        <v>1874665.5200000005</v>
      </c>
      <c r="G33" s="19" t="s">
        <v>81</v>
      </c>
      <c r="H33" s="20" t="s">
        <v>111</v>
      </c>
      <c r="I33" s="16">
        <v>834358</v>
      </c>
      <c r="J33" s="21"/>
      <c r="K33" s="22" t="s">
        <v>112</v>
      </c>
    </row>
    <row r="34" spans="1:11" x14ac:dyDescent="0.25">
      <c r="A34" s="15" t="s">
        <v>104</v>
      </c>
      <c r="B34" s="16">
        <v>151467</v>
      </c>
      <c r="C34" s="16" t="s">
        <v>70</v>
      </c>
      <c r="D34" s="17">
        <v>1800</v>
      </c>
      <c r="E34" s="17"/>
      <c r="F34" s="18">
        <f t="shared" si="0"/>
        <v>1872865.5200000005</v>
      </c>
      <c r="G34" s="19" t="s">
        <v>113</v>
      </c>
      <c r="H34" s="20" t="s">
        <v>114</v>
      </c>
      <c r="I34" s="16">
        <v>13</v>
      </c>
      <c r="J34" s="21"/>
      <c r="K34" s="22" t="s">
        <v>80</v>
      </c>
    </row>
    <row r="35" spans="1:11" x14ac:dyDescent="0.25">
      <c r="A35" s="15" t="s">
        <v>104</v>
      </c>
      <c r="B35" s="16">
        <v>150879</v>
      </c>
      <c r="C35" s="16" t="s">
        <v>70</v>
      </c>
      <c r="D35" s="17">
        <v>4200</v>
      </c>
      <c r="E35" s="17"/>
      <c r="F35" s="18">
        <f t="shared" si="0"/>
        <v>1868665.5200000005</v>
      </c>
      <c r="G35" s="19" t="s">
        <v>113</v>
      </c>
      <c r="H35" s="20" t="s">
        <v>115</v>
      </c>
      <c r="I35" s="16">
        <v>20</v>
      </c>
      <c r="J35" s="21"/>
      <c r="K35" s="22" t="s">
        <v>41</v>
      </c>
    </row>
    <row r="36" spans="1:11" x14ac:dyDescent="0.25">
      <c r="A36" s="15" t="s">
        <v>104</v>
      </c>
      <c r="B36" s="16">
        <v>658071</v>
      </c>
      <c r="C36" s="16" t="s">
        <v>70</v>
      </c>
      <c r="D36" s="17">
        <v>600</v>
      </c>
      <c r="E36" s="17"/>
      <c r="F36" s="18">
        <f t="shared" si="0"/>
        <v>1868065.5200000005</v>
      </c>
      <c r="G36" s="19" t="s">
        <v>116</v>
      </c>
      <c r="H36" s="20" t="s">
        <v>117</v>
      </c>
      <c r="I36" s="16">
        <v>5751</v>
      </c>
      <c r="J36" s="21"/>
      <c r="K36" s="22" t="s">
        <v>37</v>
      </c>
    </row>
    <row r="37" spans="1:11" x14ac:dyDescent="0.25">
      <c r="A37" s="15" t="s">
        <v>104</v>
      </c>
      <c r="B37" s="16">
        <v>152818</v>
      </c>
      <c r="C37" s="16" t="s">
        <v>70</v>
      </c>
      <c r="D37" s="17">
        <v>2400</v>
      </c>
      <c r="E37" s="17"/>
      <c r="F37" s="18">
        <f t="shared" si="0"/>
        <v>1865665.5200000005</v>
      </c>
      <c r="G37" s="19" t="s">
        <v>113</v>
      </c>
      <c r="H37" s="20" t="s">
        <v>118</v>
      </c>
      <c r="I37" s="16">
        <v>121</v>
      </c>
      <c r="J37" s="21"/>
      <c r="K37" s="22" t="s">
        <v>80</v>
      </c>
    </row>
    <row r="38" spans="1:11" x14ac:dyDescent="0.25">
      <c r="A38" s="15" t="s">
        <v>104</v>
      </c>
      <c r="B38" s="16">
        <v>654693</v>
      </c>
      <c r="C38" s="16" t="s">
        <v>70</v>
      </c>
      <c r="D38" s="17">
        <v>78</v>
      </c>
      <c r="E38" s="17"/>
      <c r="F38" s="18">
        <f t="shared" si="0"/>
        <v>1865587.5200000005</v>
      </c>
      <c r="G38" s="19" t="s">
        <v>119</v>
      </c>
      <c r="H38" s="20" t="s">
        <v>120</v>
      </c>
      <c r="I38" s="16">
        <v>30606</v>
      </c>
      <c r="J38" s="21"/>
      <c r="K38" s="22" t="s">
        <v>101</v>
      </c>
    </row>
    <row r="39" spans="1:11" x14ac:dyDescent="0.25">
      <c r="A39" s="15" t="s">
        <v>104</v>
      </c>
      <c r="B39" s="16">
        <v>653502</v>
      </c>
      <c r="C39" s="16" t="s">
        <v>70</v>
      </c>
      <c r="D39" s="17">
        <v>960</v>
      </c>
      <c r="E39" s="17"/>
      <c r="F39" s="18">
        <f t="shared" si="0"/>
        <v>1864627.5200000005</v>
      </c>
      <c r="G39" s="19" t="s">
        <v>99</v>
      </c>
      <c r="H39" s="20" t="s">
        <v>100</v>
      </c>
      <c r="I39" s="16">
        <v>2442</v>
      </c>
      <c r="J39" s="21"/>
      <c r="K39" s="22" t="s">
        <v>121</v>
      </c>
    </row>
    <row r="40" spans="1:11" x14ac:dyDescent="0.25">
      <c r="A40" s="15" t="s">
        <v>104</v>
      </c>
      <c r="B40" s="16">
        <v>154098</v>
      </c>
      <c r="C40" s="16" t="s">
        <v>70</v>
      </c>
      <c r="D40" s="17">
        <v>1050</v>
      </c>
      <c r="E40" s="17"/>
      <c r="F40" s="18">
        <f t="shared" si="0"/>
        <v>1863577.5200000005</v>
      </c>
      <c r="G40" s="19" t="s">
        <v>122</v>
      </c>
      <c r="H40" s="20" t="s">
        <v>123</v>
      </c>
      <c r="I40" s="16">
        <v>3</v>
      </c>
      <c r="J40" s="21"/>
      <c r="K40" s="22" t="s">
        <v>47</v>
      </c>
    </row>
    <row r="41" spans="1:11" x14ac:dyDescent="0.25">
      <c r="A41" s="15" t="s">
        <v>104</v>
      </c>
      <c r="B41" s="16">
        <v>648528</v>
      </c>
      <c r="C41" s="16" t="s">
        <v>70</v>
      </c>
      <c r="D41" s="17">
        <v>705.18000000000006</v>
      </c>
      <c r="E41" s="17"/>
      <c r="F41" s="18">
        <f t="shared" si="0"/>
        <v>1862872.3400000005</v>
      </c>
      <c r="G41" s="19" t="s">
        <v>81</v>
      </c>
      <c r="H41" s="20" t="s">
        <v>124</v>
      </c>
      <c r="I41" s="16">
        <v>108804</v>
      </c>
      <c r="J41" s="21"/>
      <c r="K41" s="22" t="s">
        <v>125</v>
      </c>
    </row>
    <row r="42" spans="1:11" x14ac:dyDescent="0.25">
      <c r="A42" s="15" t="s">
        <v>104</v>
      </c>
      <c r="B42" s="16">
        <v>652325</v>
      </c>
      <c r="C42" s="16" t="s">
        <v>70</v>
      </c>
      <c r="D42" s="17">
        <v>170</v>
      </c>
      <c r="E42" s="17"/>
      <c r="F42" s="18">
        <f t="shared" si="0"/>
        <v>1862702.3400000005</v>
      </c>
      <c r="G42" s="19" t="s">
        <v>116</v>
      </c>
      <c r="H42" s="20" t="s">
        <v>97</v>
      </c>
      <c r="I42" s="16">
        <v>13849</v>
      </c>
      <c r="J42" s="21"/>
      <c r="K42" s="22" t="s">
        <v>126</v>
      </c>
    </row>
    <row r="43" spans="1:11" x14ac:dyDescent="0.25">
      <c r="A43" s="15" t="s">
        <v>104</v>
      </c>
      <c r="B43" s="16">
        <v>646973</v>
      </c>
      <c r="C43" s="16" t="s">
        <v>70</v>
      </c>
      <c r="D43" s="17">
        <v>878.76</v>
      </c>
      <c r="E43" s="17"/>
      <c r="F43" s="18">
        <f t="shared" si="0"/>
        <v>1861823.5800000005</v>
      </c>
      <c r="G43" s="19" t="s">
        <v>81</v>
      </c>
      <c r="H43" s="20" t="s">
        <v>84</v>
      </c>
      <c r="I43" s="16">
        <v>733601</v>
      </c>
      <c r="J43" s="21"/>
      <c r="K43" s="22" t="s">
        <v>127</v>
      </c>
    </row>
    <row r="44" spans="1:11" x14ac:dyDescent="0.25">
      <c r="A44" s="15" t="s">
        <v>104</v>
      </c>
      <c r="B44" s="16">
        <v>645666</v>
      </c>
      <c r="C44" s="16" t="s">
        <v>70</v>
      </c>
      <c r="D44" s="17">
        <v>492.5</v>
      </c>
      <c r="E44" s="17"/>
      <c r="F44" s="18">
        <f t="shared" si="0"/>
        <v>1861331.0800000005</v>
      </c>
      <c r="G44" s="19" t="s">
        <v>81</v>
      </c>
      <c r="H44" s="20" t="s">
        <v>92</v>
      </c>
      <c r="I44" s="16">
        <v>1116935</v>
      </c>
      <c r="J44" s="21"/>
      <c r="K44" s="22" t="s">
        <v>127</v>
      </c>
    </row>
    <row r="45" spans="1:11" x14ac:dyDescent="0.25">
      <c r="A45" s="15" t="s">
        <v>104</v>
      </c>
      <c r="B45" s="16">
        <v>651048</v>
      </c>
      <c r="C45" s="16" t="s">
        <v>70</v>
      </c>
      <c r="D45" s="17">
        <v>328.68</v>
      </c>
      <c r="E45" s="17"/>
      <c r="F45" s="18">
        <f t="shared" si="0"/>
        <v>1861002.4000000006</v>
      </c>
      <c r="G45" s="19" t="s">
        <v>81</v>
      </c>
      <c r="H45" s="20" t="s">
        <v>107</v>
      </c>
      <c r="I45" s="16">
        <v>84457</v>
      </c>
      <c r="J45" s="21"/>
      <c r="K45" s="22" t="s">
        <v>93</v>
      </c>
    </row>
    <row r="46" spans="1:11" x14ac:dyDescent="0.25">
      <c r="A46" s="15" t="s">
        <v>104</v>
      </c>
      <c r="B46" s="16">
        <v>657132</v>
      </c>
      <c r="C46" s="16" t="s">
        <v>70</v>
      </c>
      <c r="D46" s="17">
        <v>35</v>
      </c>
      <c r="E46" s="17"/>
      <c r="F46" s="18">
        <f t="shared" si="0"/>
        <v>1860967.4000000006</v>
      </c>
      <c r="G46" s="19" t="s">
        <v>128</v>
      </c>
      <c r="H46" s="20" t="s">
        <v>129</v>
      </c>
      <c r="I46" s="16">
        <v>4079</v>
      </c>
      <c r="J46" s="21"/>
      <c r="K46" s="22" t="s">
        <v>42</v>
      </c>
    </row>
    <row r="47" spans="1:11" x14ac:dyDescent="0.25">
      <c r="A47" s="15" t="s">
        <v>49</v>
      </c>
      <c r="B47" s="16">
        <v>141601</v>
      </c>
      <c r="C47" s="16" t="s">
        <v>130</v>
      </c>
      <c r="D47" s="17"/>
      <c r="E47" s="17">
        <v>170000</v>
      </c>
      <c r="F47" s="18">
        <f t="shared" si="0"/>
        <v>2030967.4000000006</v>
      </c>
      <c r="G47" s="19" t="s">
        <v>24</v>
      </c>
      <c r="H47" s="20"/>
      <c r="I47" s="16"/>
      <c r="J47" s="21"/>
      <c r="K47" s="22"/>
    </row>
    <row r="48" spans="1:11" x14ac:dyDescent="0.25">
      <c r="A48" s="15" t="s">
        <v>49</v>
      </c>
      <c r="B48" s="16">
        <v>141601</v>
      </c>
      <c r="C48" s="16" t="s">
        <v>130</v>
      </c>
      <c r="D48" s="17"/>
      <c r="E48" s="17">
        <v>500000</v>
      </c>
      <c r="F48" s="18">
        <f t="shared" si="0"/>
        <v>2530967.4000000004</v>
      </c>
      <c r="G48" s="19" t="s">
        <v>24</v>
      </c>
      <c r="H48" s="20"/>
      <c r="I48" s="16"/>
      <c r="J48" s="21"/>
      <c r="K48" s="22"/>
    </row>
    <row r="49" spans="1:11" x14ac:dyDescent="0.25">
      <c r="A49" s="15" t="s">
        <v>49</v>
      </c>
      <c r="B49" s="16">
        <v>118384</v>
      </c>
      <c r="C49" s="16" t="s">
        <v>70</v>
      </c>
      <c r="D49" s="17">
        <v>881.6</v>
      </c>
      <c r="E49" s="17"/>
      <c r="F49" s="18">
        <f t="shared" si="0"/>
        <v>2530085.8000000003</v>
      </c>
      <c r="G49" s="19" t="s">
        <v>131</v>
      </c>
      <c r="H49" s="20" t="s">
        <v>132</v>
      </c>
      <c r="I49" s="16" t="s">
        <v>133</v>
      </c>
      <c r="J49" s="21"/>
      <c r="K49" s="22" t="s">
        <v>104</v>
      </c>
    </row>
    <row r="50" spans="1:11" x14ac:dyDescent="0.25">
      <c r="A50" s="15" t="s">
        <v>49</v>
      </c>
      <c r="B50" s="16">
        <v>1</v>
      </c>
      <c r="C50" s="16" t="s">
        <v>16</v>
      </c>
      <c r="D50" s="17"/>
      <c r="E50" s="17">
        <v>390000</v>
      </c>
      <c r="F50" s="18">
        <f t="shared" si="0"/>
        <v>2920085.8000000003</v>
      </c>
      <c r="G50" s="19" t="s">
        <v>16</v>
      </c>
      <c r="H50" s="20"/>
      <c r="I50" s="16"/>
      <c r="J50" s="21"/>
      <c r="K50" s="22"/>
    </row>
    <row r="51" spans="1:11" x14ac:dyDescent="0.25">
      <c r="A51" s="15" t="s">
        <v>52</v>
      </c>
      <c r="B51" s="16">
        <v>131364</v>
      </c>
      <c r="C51" s="16" t="s">
        <v>70</v>
      </c>
      <c r="D51" s="17">
        <v>7883.4000000000005</v>
      </c>
      <c r="E51" s="17"/>
      <c r="F51" s="18">
        <f t="shared" si="0"/>
        <v>2912202.4000000004</v>
      </c>
      <c r="G51" s="19" t="s">
        <v>113</v>
      </c>
      <c r="H51" s="20" t="s">
        <v>134</v>
      </c>
      <c r="I51" s="16">
        <v>355</v>
      </c>
      <c r="J51" s="21"/>
      <c r="K51" s="22" t="s">
        <v>104</v>
      </c>
    </row>
    <row r="52" spans="1:11" x14ac:dyDescent="0.25">
      <c r="A52" s="15" t="s">
        <v>52</v>
      </c>
      <c r="B52" s="16">
        <v>119879</v>
      </c>
      <c r="C52" s="16" t="s">
        <v>70</v>
      </c>
      <c r="D52" s="17">
        <v>1266.97</v>
      </c>
      <c r="E52" s="17"/>
      <c r="F52" s="18">
        <f t="shared" si="0"/>
        <v>2910935.43</v>
      </c>
      <c r="G52" s="19" t="s">
        <v>113</v>
      </c>
      <c r="H52" s="20" t="s">
        <v>135</v>
      </c>
      <c r="I52" s="16">
        <v>153</v>
      </c>
      <c r="J52" s="21"/>
      <c r="K52" s="22" t="s">
        <v>48</v>
      </c>
    </row>
    <row r="53" spans="1:11" x14ac:dyDescent="0.25">
      <c r="A53" s="15" t="s">
        <v>52</v>
      </c>
      <c r="B53" s="16">
        <v>989162</v>
      </c>
      <c r="C53" s="16" t="s">
        <v>70</v>
      </c>
      <c r="D53" s="17">
        <v>35.51</v>
      </c>
      <c r="E53" s="17"/>
      <c r="F53" s="18">
        <f t="shared" si="0"/>
        <v>2910899.9200000004</v>
      </c>
      <c r="G53" s="19" t="s">
        <v>136</v>
      </c>
      <c r="H53" s="20" t="s">
        <v>137</v>
      </c>
      <c r="I53" s="16">
        <v>660041</v>
      </c>
      <c r="J53" s="21"/>
      <c r="K53" s="22" t="s">
        <v>37</v>
      </c>
    </row>
    <row r="54" spans="1:11" x14ac:dyDescent="0.25">
      <c r="A54" s="15" t="s">
        <v>52</v>
      </c>
      <c r="B54" s="16">
        <v>989162</v>
      </c>
      <c r="C54" s="16" t="s">
        <v>70</v>
      </c>
      <c r="D54" s="17">
        <v>134.22999999999999</v>
      </c>
      <c r="E54" s="17"/>
      <c r="F54" s="18">
        <f t="shared" si="0"/>
        <v>2910765.6900000004</v>
      </c>
      <c r="G54" s="19" t="s">
        <v>136</v>
      </c>
      <c r="H54" s="20" t="s">
        <v>138</v>
      </c>
      <c r="I54" s="16">
        <v>646940</v>
      </c>
      <c r="J54" s="21"/>
      <c r="K54" s="22" t="s">
        <v>37</v>
      </c>
    </row>
    <row r="55" spans="1:11" x14ac:dyDescent="0.25">
      <c r="A55" s="15" t="s">
        <v>52</v>
      </c>
      <c r="B55" s="16">
        <v>990578</v>
      </c>
      <c r="C55" s="16" t="s">
        <v>70</v>
      </c>
      <c r="D55" s="17">
        <v>1555.3700000000001</v>
      </c>
      <c r="E55" s="17"/>
      <c r="F55" s="18">
        <f t="shared" si="0"/>
        <v>2909210.3200000003</v>
      </c>
      <c r="G55" s="19" t="s">
        <v>139</v>
      </c>
      <c r="H55" s="20" t="s">
        <v>140</v>
      </c>
      <c r="I55" s="16">
        <v>21067</v>
      </c>
      <c r="J55" s="21"/>
      <c r="K55" s="22" t="s">
        <v>141</v>
      </c>
    </row>
    <row r="56" spans="1:11" x14ac:dyDescent="0.25">
      <c r="A56" s="15" t="s">
        <v>52</v>
      </c>
      <c r="B56" s="16">
        <v>123708</v>
      </c>
      <c r="C56" s="16" t="s">
        <v>70</v>
      </c>
      <c r="D56" s="17">
        <v>6300</v>
      </c>
      <c r="E56" s="17"/>
      <c r="F56" s="18">
        <f t="shared" si="0"/>
        <v>2902910.3200000003</v>
      </c>
      <c r="G56" s="19" t="s">
        <v>113</v>
      </c>
      <c r="H56" s="20" t="s">
        <v>142</v>
      </c>
      <c r="I56" s="16">
        <v>25</v>
      </c>
      <c r="J56" s="21"/>
      <c r="K56" s="22" t="s">
        <v>104</v>
      </c>
    </row>
    <row r="57" spans="1:11" x14ac:dyDescent="0.25">
      <c r="A57" s="15" t="s">
        <v>52</v>
      </c>
      <c r="B57" s="16">
        <v>119380</v>
      </c>
      <c r="C57" s="16" t="s">
        <v>70</v>
      </c>
      <c r="D57" s="17">
        <v>12247.42</v>
      </c>
      <c r="E57" s="17"/>
      <c r="F57" s="18">
        <f t="shared" si="0"/>
        <v>2890662.9000000004</v>
      </c>
      <c r="G57" s="19" t="s">
        <v>113</v>
      </c>
      <c r="H57" s="20" t="s">
        <v>143</v>
      </c>
      <c r="I57" s="16">
        <v>1188</v>
      </c>
      <c r="J57" s="21"/>
      <c r="K57" s="22" t="s">
        <v>104</v>
      </c>
    </row>
    <row r="58" spans="1:11" x14ac:dyDescent="0.25">
      <c r="A58" s="15" t="s">
        <v>52</v>
      </c>
      <c r="B58" s="16">
        <v>125360</v>
      </c>
      <c r="C58" s="16" t="s">
        <v>70</v>
      </c>
      <c r="D58" s="17">
        <v>300</v>
      </c>
      <c r="E58" s="17"/>
      <c r="F58" s="18">
        <f t="shared" si="0"/>
        <v>2890362.9000000004</v>
      </c>
      <c r="G58" s="19" t="s">
        <v>113</v>
      </c>
      <c r="H58" s="20" t="s">
        <v>144</v>
      </c>
      <c r="I58" s="16">
        <v>24</v>
      </c>
      <c r="J58" s="21"/>
      <c r="K58" s="22" t="s">
        <v>104</v>
      </c>
    </row>
    <row r="59" spans="1:11" x14ac:dyDescent="0.25">
      <c r="A59" s="15" t="s">
        <v>52</v>
      </c>
      <c r="B59" s="16">
        <v>139969</v>
      </c>
      <c r="C59" s="16" t="s">
        <v>70</v>
      </c>
      <c r="D59" s="17">
        <v>165</v>
      </c>
      <c r="E59" s="17"/>
      <c r="F59" s="18">
        <f t="shared" si="0"/>
        <v>2890197.9000000004</v>
      </c>
      <c r="G59" s="19" t="s">
        <v>81</v>
      </c>
      <c r="H59" s="20" t="s">
        <v>145</v>
      </c>
      <c r="I59" s="16">
        <v>233</v>
      </c>
      <c r="J59" s="21"/>
      <c r="K59" s="22" t="s">
        <v>146</v>
      </c>
    </row>
    <row r="60" spans="1:11" x14ac:dyDescent="0.25">
      <c r="A60" s="15" t="s">
        <v>52</v>
      </c>
      <c r="B60" s="16">
        <v>142232</v>
      </c>
      <c r="C60" s="16" t="s">
        <v>70</v>
      </c>
      <c r="D60" s="17">
        <v>8300</v>
      </c>
      <c r="E60" s="17"/>
      <c r="F60" s="18">
        <f t="shared" si="0"/>
        <v>2881897.9000000004</v>
      </c>
      <c r="G60" s="19" t="s">
        <v>113</v>
      </c>
      <c r="H60" s="20" t="s">
        <v>147</v>
      </c>
      <c r="I60" s="16">
        <v>28</v>
      </c>
      <c r="J60" s="21"/>
      <c r="K60" s="22" t="s">
        <v>104</v>
      </c>
    </row>
    <row r="61" spans="1:11" x14ac:dyDescent="0.25">
      <c r="A61" s="15" t="s">
        <v>52</v>
      </c>
      <c r="B61" s="16">
        <v>134086</v>
      </c>
      <c r="C61" s="16" t="s">
        <v>70</v>
      </c>
      <c r="D61" s="17">
        <v>3941.7000000000003</v>
      </c>
      <c r="E61" s="17"/>
      <c r="F61" s="18">
        <f t="shared" si="0"/>
        <v>2877956.2</v>
      </c>
      <c r="G61" s="19" t="s">
        <v>113</v>
      </c>
      <c r="H61" s="20" t="s">
        <v>148</v>
      </c>
      <c r="I61" s="16">
        <v>42</v>
      </c>
      <c r="J61" s="21"/>
      <c r="K61" s="22" t="s">
        <v>49</v>
      </c>
    </row>
    <row r="62" spans="1:11" x14ac:dyDescent="0.25">
      <c r="A62" s="15" t="s">
        <v>52</v>
      </c>
      <c r="B62" s="16">
        <v>131790</v>
      </c>
      <c r="C62" s="16" t="s">
        <v>70</v>
      </c>
      <c r="D62" s="17">
        <v>4645.57</v>
      </c>
      <c r="E62" s="17"/>
      <c r="F62" s="18">
        <f t="shared" si="0"/>
        <v>2873310.6300000004</v>
      </c>
      <c r="G62" s="19" t="s">
        <v>113</v>
      </c>
      <c r="H62" s="20" t="s">
        <v>149</v>
      </c>
      <c r="I62" s="16">
        <v>410</v>
      </c>
      <c r="J62" s="21"/>
      <c r="K62" s="22" t="s">
        <v>49</v>
      </c>
    </row>
    <row r="63" spans="1:11" x14ac:dyDescent="0.25">
      <c r="A63" s="15" t="s">
        <v>52</v>
      </c>
      <c r="B63" s="16">
        <v>121654</v>
      </c>
      <c r="C63" s="16" t="s">
        <v>70</v>
      </c>
      <c r="D63" s="17">
        <v>18488.45</v>
      </c>
      <c r="E63" s="17"/>
      <c r="F63" s="18">
        <f t="shared" si="0"/>
        <v>2854822.18</v>
      </c>
      <c r="G63" s="19" t="s">
        <v>113</v>
      </c>
      <c r="H63" s="20" t="s">
        <v>150</v>
      </c>
      <c r="I63" s="16">
        <v>77</v>
      </c>
      <c r="J63" s="21"/>
      <c r="K63" s="22" t="s">
        <v>49</v>
      </c>
    </row>
    <row r="64" spans="1:11" x14ac:dyDescent="0.25">
      <c r="A64" s="15" t="s">
        <v>52</v>
      </c>
      <c r="B64" s="16">
        <v>118823</v>
      </c>
      <c r="C64" s="16" t="s">
        <v>70</v>
      </c>
      <c r="D64" s="17">
        <v>4400</v>
      </c>
      <c r="E64" s="17"/>
      <c r="F64" s="18">
        <f t="shared" si="0"/>
        <v>2850422.18</v>
      </c>
      <c r="G64" s="19" t="s">
        <v>113</v>
      </c>
      <c r="H64" s="20" t="s">
        <v>151</v>
      </c>
      <c r="I64" s="16">
        <v>444</v>
      </c>
      <c r="J64" s="21"/>
      <c r="K64" s="22" t="s">
        <v>48</v>
      </c>
    </row>
    <row r="65" spans="1:11" x14ac:dyDescent="0.25">
      <c r="A65" s="15" t="s">
        <v>52</v>
      </c>
      <c r="B65" s="16">
        <v>120349</v>
      </c>
      <c r="C65" s="16" t="s">
        <v>70</v>
      </c>
      <c r="D65" s="17">
        <v>12951.300000000001</v>
      </c>
      <c r="E65" s="17"/>
      <c r="F65" s="18">
        <f t="shared" si="0"/>
        <v>2837470.8800000004</v>
      </c>
      <c r="G65" s="19" t="s">
        <v>113</v>
      </c>
      <c r="H65" s="20" t="s">
        <v>152</v>
      </c>
      <c r="I65" s="16">
        <v>113</v>
      </c>
      <c r="J65" s="21"/>
      <c r="K65" s="22" t="s">
        <v>104</v>
      </c>
    </row>
    <row r="66" spans="1:11" x14ac:dyDescent="0.25">
      <c r="A66" s="15" t="s">
        <v>52</v>
      </c>
      <c r="B66" s="16">
        <v>133403</v>
      </c>
      <c r="C66" s="16" t="s">
        <v>70</v>
      </c>
      <c r="D66" s="17">
        <v>2500</v>
      </c>
      <c r="E66" s="17"/>
      <c r="F66" s="18">
        <f t="shared" si="0"/>
        <v>2834970.8800000004</v>
      </c>
      <c r="G66" s="19" t="s">
        <v>113</v>
      </c>
      <c r="H66" s="20" t="s">
        <v>153</v>
      </c>
      <c r="I66" s="16">
        <v>110</v>
      </c>
      <c r="J66" s="21"/>
      <c r="K66" s="22" t="s">
        <v>49</v>
      </c>
    </row>
    <row r="67" spans="1:11" x14ac:dyDescent="0.25">
      <c r="A67" s="15" t="s">
        <v>52</v>
      </c>
      <c r="B67" s="16">
        <v>141254</v>
      </c>
      <c r="C67" s="16" t="s">
        <v>70</v>
      </c>
      <c r="D67" s="17">
        <v>5092.5</v>
      </c>
      <c r="E67" s="17"/>
      <c r="F67" s="18">
        <f t="shared" si="0"/>
        <v>2829878.3800000004</v>
      </c>
      <c r="G67" s="19" t="s">
        <v>102</v>
      </c>
      <c r="H67" s="20" t="s">
        <v>154</v>
      </c>
      <c r="I67" s="16">
        <v>1563</v>
      </c>
      <c r="J67" s="21"/>
      <c r="K67" s="22" t="s">
        <v>126</v>
      </c>
    </row>
    <row r="68" spans="1:11" x14ac:dyDescent="0.25">
      <c r="A68" s="15" t="s">
        <v>52</v>
      </c>
      <c r="B68" s="16">
        <v>117496</v>
      </c>
      <c r="C68" s="16" t="s">
        <v>70</v>
      </c>
      <c r="D68" s="17">
        <v>5067.9000000000005</v>
      </c>
      <c r="E68" s="17"/>
      <c r="F68" s="18">
        <f t="shared" si="0"/>
        <v>2824810.4800000004</v>
      </c>
      <c r="G68" s="19" t="s">
        <v>113</v>
      </c>
      <c r="H68" s="20" t="s">
        <v>155</v>
      </c>
      <c r="I68" s="16">
        <v>718</v>
      </c>
      <c r="J68" s="21"/>
      <c r="K68" s="22" t="s">
        <v>48</v>
      </c>
    </row>
    <row r="69" spans="1:11" x14ac:dyDescent="0.25">
      <c r="A69" s="15" t="s">
        <v>52</v>
      </c>
      <c r="B69" s="16">
        <v>121253</v>
      </c>
      <c r="C69" s="16" t="s">
        <v>70</v>
      </c>
      <c r="D69" s="17">
        <v>600</v>
      </c>
      <c r="E69" s="17"/>
      <c r="F69" s="18">
        <f t="shared" si="0"/>
        <v>2824210.4800000004</v>
      </c>
      <c r="G69" s="19" t="s">
        <v>113</v>
      </c>
      <c r="H69" s="20" t="s">
        <v>156</v>
      </c>
      <c r="I69" s="16">
        <v>136</v>
      </c>
      <c r="J69" s="21"/>
      <c r="K69" s="22" t="s">
        <v>49</v>
      </c>
    </row>
    <row r="70" spans="1:11" x14ac:dyDescent="0.25">
      <c r="A70" s="15" t="s">
        <v>52</v>
      </c>
      <c r="B70" s="16">
        <v>122643</v>
      </c>
      <c r="C70" s="16" t="s">
        <v>70</v>
      </c>
      <c r="D70" s="17">
        <v>800</v>
      </c>
      <c r="E70" s="17"/>
      <c r="F70" s="18">
        <f t="shared" si="0"/>
        <v>2823410.4800000004</v>
      </c>
      <c r="G70" s="19" t="s">
        <v>113</v>
      </c>
      <c r="H70" s="20" t="s">
        <v>157</v>
      </c>
      <c r="I70" s="16">
        <v>196</v>
      </c>
      <c r="J70" s="21"/>
      <c r="K70" s="22" t="s">
        <v>104</v>
      </c>
    </row>
    <row r="71" spans="1:11" x14ac:dyDescent="0.25">
      <c r="A71" s="15" t="s">
        <v>52</v>
      </c>
      <c r="B71" s="16">
        <v>907048</v>
      </c>
      <c r="C71" s="16" t="s">
        <v>70</v>
      </c>
      <c r="D71" s="17">
        <v>2951</v>
      </c>
      <c r="E71" s="17"/>
      <c r="F71" s="18">
        <f t="shared" si="0"/>
        <v>2820459.4800000004</v>
      </c>
      <c r="G71" s="19" t="s">
        <v>81</v>
      </c>
      <c r="H71" s="20" t="s">
        <v>84</v>
      </c>
      <c r="I71" s="16">
        <v>740746</v>
      </c>
      <c r="J71" s="21"/>
      <c r="K71" s="22" t="s">
        <v>126</v>
      </c>
    </row>
    <row r="72" spans="1:11" x14ac:dyDescent="0.25">
      <c r="A72" s="15" t="s">
        <v>52</v>
      </c>
      <c r="B72" s="16">
        <v>120746</v>
      </c>
      <c r="C72" s="16" t="s">
        <v>70</v>
      </c>
      <c r="D72" s="17">
        <v>5100</v>
      </c>
      <c r="E72" s="17"/>
      <c r="F72" s="18">
        <f t="shared" si="0"/>
        <v>2815359.4800000004</v>
      </c>
      <c r="G72" s="19" t="s">
        <v>113</v>
      </c>
      <c r="H72" s="20" t="s">
        <v>158</v>
      </c>
      <c r="I72" s="16">
        <v>93</v>
      </c>
      <c r="J72" s="21"/>
      <c r="K72" s="22" t="s">
        <v>104</v>
      </c>
    </row>
    <row r="73" spans="1:11" x14ac:dyDescent="0.25">
      <c r="A73" s="15" t="s">
        <v>52</v>
      </c>
      <c r="B73" s="16">
        <v>124841</v>
      </c>
      <c r="C73" s="16" t="s">
        <v>70</v>
      </c>
      <c r="D73" s="17">
        <v>15200</v>
      </c>
      <c r="E73" s="17"/>
      <c r="F73" s="18">
        <f t="shared" si="0"/>
        <v>2800159.4800000004</v>
      </c>
      <c r="G73" s="19" t="s">
        <v>113</v>
      </c>
      <c r="H73" s="20" t="s">
        <v>159</v>
      </c>
      <c r="I73" s="16">
        <v>16</v>
      </c>
      <c r="J73" s="21"/>
      <c r="K73" s="22" t="s">
        <v>104</v>
      </c>
    </row>
    <row r="74" spans="1:11" x14ac:dyDescent="0.25">
      <c r="A74" s="15" t="s">
        <v>52</v>
      </c>
      <c r="B74" s="16">
        <v>989811</v>
      </c>
      <c r="C74" s="16" t="s">
        <v>70</v>
      </c>
      <c r="D74" s="17">
        <v>292.28000000000003</v>
      </c>
      <c r="E74" s="17"/>
      <c r="F74" s="18">
        <f t="shared" ref="F74:F137" si="1">F73-D74+E74</f>
        <v>2799867.2000000007</v>
      </c>
      <c r="G74" s="19" t="s">
        <v>136</v>
      </c>
      <c r="H74" s="20" t="s">
        <v>138</v>
      </c>
      <c r="I74" s="16">
        <v>646939</v>
      </c>
      <c r="J74" s="21"/>
      <c r="K74" s="22" t="s">
        <v>37</v>
      </c>
    </row>
    <row r="75" spans="1:11" x14ac:dyDescent="0.25">
      <c r="A75" s="15" t="s">
        <v>160</v>
      </c>
      <c r="B75" s="16">
        <v>171</v>
      </c>
      <c r="C75" s="16" t="s">
        <v>161</v>
      </c>
      <c r="D75" s="17">
        <v>10</v>
      </c>
      <c r="E75" s="17"/>
      <c r="F75" s="18">
        <f t="shared" si="1"/>
        <v>2799857.2000000007</v>
      </c>
      <c r="G75" s="19" t="s">
        <v>162</v>
      </c>
      <c r="H75" s="20" t="s">
        <v>163</v>
      </c>
      <c r="I75" s="16"/>
      <c r="J75" s="21"/>
      <c r="K75" s="22"/>
    </row>
    <row r="76" spans="1:11" x14ac:dyDescent="0.25">
      <c r="A76" s="15" t="s">
        <v>160</v>
      </c>
      <c r="B76" s="16">
        <v>406</v>
      </c>
      <c r="C76" s="16" t="s">
        <v>161</v>
      </c>
      <c r="D76" s="17">
        <v>10</v>
      </c>
      <c r="E76" s="17"/>
      <c r="F76" s="18">
        <f t="shared" si="1"/>
        <v>2799847.2000000007</v>
      </c>
      <c r="G76" s="19" t="s">
        <v>162</v>
      </c>
      <c r="H76" s="20" t="s">
        <v>163</v>
      </c>
      <c r="I76" s="16"/>
      <c r="J76" s="21"/>
      <c r="K76" s="22"/>
    </row>
    <row r="77" spans="1:11" x14ac:dyDescent="0.25">
      <c r="A77" s="15" t="s">
        <v>160</v>
      </c>
      <c r="B77" s="16">
        <v>270</v>
      </c>
      <c r="C77" s="16" t="s">
        <v>161</v>
      </c>
      <c r="D77" s="17">
        <v>10</v>
      </c>
      <c r="E77" s="17"/>
      <c r="F77" s="18">
        <f t="shared" si="1"/>
        <v>2799837.2000000007</v>
      </c>
      <c r="G77" s="19" t="s">
        <v>162</v>
      </c>
      <c r="H77" s="20" t="s">
        <v>163</v>
      </c>
      <c r="I77" s="16"/>
      <c r="J77" s="21"/>
      <c r="K77" s="22"/>
    </row>
    <row r="78" spans="1:11" x14ac:dyDescent="0.25">
      <c r="A78" s="15" t="s">
        <v>160</v>
      </c>
      <c r="B78" s="16">
        <v>170</v>
      </c>
      <c r="C78" s="16" t="s">
        <v>161</v>
      </c>
      <c r="D78" s="17">
        <v>10</v>
      </c>
      <c r="E78" s="17"/>
      <c r="F78" s="18">
        <f t="shared" si="1"/>
        <v>2799827.2000000007</v>
      </c>
      <c r="G78" s="19" t="s">
        <v>162</v>
      </c>
      <c r="H78" s="20" t="s">
        <v>163</v>
      </c>
      <c r="I78" s="16"/>
      <c r="J78" s="21"/>
      <c r="K78" s="22"/>
    </row>
    <row r="79" spans="1:11" x14ac:dyDescent="0.25">
      <c r="A79" s="15" t="s">
        <v>160</v>
      </c>
      <c r="B79" s="16">
        <v>783</v>
      </c>
      <c r="C79" s="16" t="s">
        <v>161</v>
      </c>
      <c r="D79" s="17">
        <v>10</v>
      </c>
      <c r="E79" s="17"/>
      <c r="F79" s="18">
        <f t="shared" si="1"/>
        <v>2799817.2000000007</v>
      </c>
      <c r="G79" s="19" t="s">
        <v>162</v>
      </c>
      <c r="H79" s="20" t="s">
        <v>163</v>
      </c>
      <c r="I79" s="16"/>
      <c r="J79" s="21"/>
      <c r="K79" s="22"/>
    </row>
    <row r="80" spans="1:11" x14ac:dyDescent="0.25">
      <c r="A80" s="15" t="s">
        <v>160</v>
      </c>
      <c r="B80" s="16">
        <v>266</v>
      </c>
      <c r="C80" s="16" t="s">
        <v>161</v>
      </c>
      <c r="D80" s="17">
        <v>10</v>
      </c>
      <c r="E80" s="17"/>
      <c r="F80" s="18">
        <f t="shared" si="1"/>
        <v>2799807.2000000007</v>
      </c>
      <c r="G80" s="19" t="s">
        <v>162</v>
      </c>
      <c r="H80" s="20" t="s">
        <v>163</v>
      </c>
      <c r="I80" s="16"/>
      <c r="J80" s="21"/>
      <c r="K80" s="22"/>
    </row>
    <row r="81" spans="1:11" x14ac:dyDescent="0.25">
      <c r="A81" s="15" t="s">
        <v>160</v>
      </c>
      <c r="B81" s="16">
        <v>227</v>
      </c>
      <c r="C81" s="16" t="s">
        <v>161</v>
      </c>
      <c r="D81" s="17">
        <v>10</v>
      </c>
      <c r="E81" s="17"/>
      <c r="F81" s="18">
        <f t="shared" si="1"/>
        <v>2799797.2000000007</v>
      </c>
      <c r="G81" s="19" t="s">
        <v>162</v>
      </c>
      <c r="H81" s="20" t="s">
        <v>163</v>
      </c>
      <c r="I81" s="16"/>
      <c r="J81" s="21"/>
      <c r="K81" s="22"/>
    </row>
    <row r="82" spans="1:11" x14ac:dyDescent="0.25">
      <c r="A82" s="15" t="s">
        <v>160</v>
      </c>
      <c r="B82" s="16">
        <v>964</v>
      </c>
      <c r="C82" s="16" t="s">
        <v>161</v>
      </c>
      <c r="D82" s="17">
        <v>10</v>
      </c>
      <c r="E82" s="17"/>
      <c r="F82" s="18">
        <f t="shared" si="1"/>
        <v>2799787.2000000007</v>
      </c>
      <c r="G82" s="19" t="s">
        <v>162</v>
      </c>
      <c r="H82" s="20" t="s">
        <v>163</v>
      </c>
      <c r="I82" s="16"/>
      <c r="J82" s="21"/>
      <c r="K82" s="22"/>
    </row>
    <row r="83" spans="1:11" x14ac:dyDescent="0.25">
      <c r="A83" s="15" t="s">
        <v>160</v>
      </c>
      <c r="B83" s="16">
        <v>542</v>
      </c>
      <c r="C83" s="16" t="s">
        <v>161</v>
      </c>
      <c r="D83" s="17">
        <v>10</v>
      </c>
      <c r="E83" s="17"/>
      <c r="F83" s="18">
        <f t="shared" si="1"/>
        <v>2799777.2000000007</v>
      </c>
      <c r="G83" s="19" t="s">
        <v>162</v>
      </c>
      <c r="H83" s="20" t="s">
        <v>163</v>
      </c>
      <c r="I83" s="16"/>
      <c r="J83" s="21"/>
      <c r="K83" s="22"/>
    </row>
    <row r="84" spans="1:11" x14ac:dyDescent="0.25">
      <c r="A84" s="15" t="s">
        <v>160</v>
      </c>
      <c r="B84" s="16">
        <v>532</v>
      </c>
      <c r="C84" s="16" t="s">
        <v>161</v>
      </c>
      <c r="D84" s="17">
        <v>10</v>
      </c>
      <c r="E84" s="17"/>
      <c r="F84" s="18">
        <f t="shared" si="1"/>
        <v>2799767.2000000007</v>
      </c>
      <c r="G84" s="19" t="s">
        <v>162</v>
      </c>
      <c r="H84" s="20" t="s">
        <v>163</v>
      </c>
      <c r="I84" s="16"/>
      <c r="J84" s="21"/>
      <c r="K84" s="22"/>
    </row>
    <row r="85" spans="1:11" x14ac:dyDescent="0.25">
      <c r="A85" s="15" t="s">
        <v>160</v>
      </c>
      <c r="B85" s="16">
        <v>631</v>
      </c>
      <c r="C85" s="16" t="s">
        <v>161</v>
      </c>
      <c r="D85" s="17">
        <v>10</v>
      </c>
      <c r="E85" s="17"/>
      <c r="F85" s="18">
        <f t="shared" si="1"/>
        <v>2799757.2000000007</v>
      </c>
      <c r="G85" s="19" t="s">
        <v>162</v>
      </c>
      <c r="H85" s="20" t="s">
        <v>163</v>
      </c>
      <c r="I85" s="16"/>
      <c r="J85" s="21"/>
      <c r="K85" s="22"/>
    </row>
    <row r="86" spans="1:11" x14ac:dyDescent="0.25">
      <c r="A86" s="15" t="s">
        <v>160</v>
      </c>
      <c r="B86" s="16">
        <v>215</v>
      </c>
      <c r="C86" s="16" t="s">
        <v>161</v>
      </c>
      <c r="D86" s="17">
        <v>10</v>
      </c>
      <c r="E86" s="17"/>
      <c r="F86" s="18">
        <f t="shared" si="1"/>
        <v>2799747.2000000007</v>
      </c>
      <c r="G86" s="19" t="s">
        <v>162</v>
      </c>
      <c r="H86" s="20" t="s">
        <v>163</v>
      </c>
      <c r="I86" s="16"/>
      <c r="J86" s="21"/>
      <c r="K86" s="22"/>
    </row>
    <row r="87" spans="1:11" x14ac:dyDescent="0.25">
      <c r="A87" s="15" t="s">
        <v>160</v>
      </c>
      <c r="B87" s="16">
        <v>490824</v>
      </c>
      <c r="C87" s="16" t="s">
        <v>70</v>
      </c>
      <c r="D87" s="17">
        <v>279.12</v>
      </c>
      <c r="E87" s="17"/>
      <c r="F87" s="18">
        <f t="shared" si="1"/>
        <v>2799468.0800000005</v>
      </c>
      <c r="G87" s="19" t="s">
        <v>164</v>
      </c>
      <c r="H87" s="20" t="s">
        <v>165</v>
      </c>
      <c r="I87" s="16">
        <v>5334</v>
      </c>
      <c r="J87" s="21"/>
      <c r="K87" s="22" t="s">
        <v>112</v>
      </c>
    </row>
    <row r="88" spans="1:11" x14ac:dyDescent="0.25">
      <c r="A88" s="15" t="s">
        <v>160</v>
      </c>
      <c r="B88" s="16">
        <v>495360</v>
      </c>
      <c r="C88" s="16" t="s">
        <v>70</v>
      </c>
      <c r="D88" s="17">
        <v>1026.1500000000001</v>
      </c>
      <c r="E88" s="17"/>
      <c r="F88" s="18">
        <f t="shared" si="1"/>
        <v>2798441.9300000006</v>
      </c>
      <c r="G88" s="19" t="s">
        <v>81</v>
      </c>
      <c r="H88" s="20" t="s">
        <v>92</v>
      </c>
      <c r="I88" s="16">
        <v>92698</v>
      </c>
      <c r="J88" s="21"/>
      <c r="K88" s="22" t="s">
        <v>93</v>
      </c>
    </row>
    <row r="89" spans="1:11" x14ac:dyDescent="0.25">
      <c r="A89" s="15" t="s">
        <v>160</v>
      </c>
      <c r="B89" s="16">
        <v>494194</v>
      </c>
      <c r="C89" s="16" t="s">
        <v>70</v>
      </c>
      <c r="D89" s="17">
        <v>3851.5</v>
      </c>
      <c r="E89" s="17"/>
      <c r="F89" s="18">
        <f t="shared" si="1"/>
        <v>2794590.4300000006</v>
      </c>
      <c r="G89" s="19" t="s">
        <v>81</v>
      </c>
      <c r="H89" s="20" t="s">
        <v>166</v>
      </c>
      <c r="I89" s="16">
        <v>87101</v>
      </c>
      <c r="J89" s="21"/>
      <c r="K89" s="22" t="s">
        <v>93</v>
      </c>
    </row>
    <row r="90" spans="1:11" x14ac:dyDescent="0.25">
      <c r="A90" s="15" t="s">
        <v>160</v>
      </c>
      <c r="B90" s="16">
        <v>500279</v>
      </c>
      <c r="C90" s="16" t="s">
        <v>70</v>
      </c>
      <c r="D90" s="17">
        <v>228</v>
      </c>
      <c r="E90" s="17"/>
      <c r="F90" s="18">
        <f t="shared" si="1"/>
        <v>2794362.4300000006</v>
      </c>
      <c r="G90" s="19" t="s">
        <v>81</v>
      </c>
      <c r="H90" s="20" t="s">
        <v>167</v>
      </c>
      <c r="I90" s="16">
        <v>21201</v>
      </c>
      <c r="J90" s="21"/>
      <c r="K90" s="22" t="s">
        <v>112</v>
      </c>
    </row>
    <row r="91" spans="1:11" x14ac:dyDescent="0.25">
      <c r="A91" s="15" t="s">
        <v>160</v>
      </c>
      <c r="B91" s="16">
        <v>490379</v>
      </c>
      <c r="C91" s="16" t="s">
        <v>70</v>
      </c>
      <c r="D91" s="17">
        <v>240</v>
      </c>
      <c r="E91" s="17"/>
      <c r="F91" s="18">
        <f t="shared" si="1"/>
        <v>2794122.4300000006</v>
      </c>
      <c r="G91" s="19" t="s">
        <v>99</v>
      </c>
      <c r="H91" s="20" t="s">
        <v>100</v>
      </c>
      <c r="I91" s="16">
        <v>2694</v>
      </c>
      <c r="J91" s="21"/>
      <c r="K91" s="22" t="s">
        <v>95</v>
      </c>
    </row>
    <row r="92" spans="1:11" x14ac:dyDescent="0.25">
      <c r="A92" s="15" t="s">
        <v>160</v>
      </c>
      <c r="B92" s="16">
        <v>494814</v>
      </c>
      <c r="C92" s="16" t="s">
        <v>70</v>
      </c>
      <c r="D92" s="17">
        <v>298.45999999999998</v>
      </c>
      <c r="E92" s="17"/>
      <c r="F92" s="18">
        <f t="shared" si="1"/>
        <v>2793823.9700000007</v>
      </c>
      <c r="G92" s="19" t="s">
        <v>81</v>
      </c>
      <c r="H92" s="20" t="s">
        <v>92</v>
      </c>
      <c r="I92" s="16">
        <v>92974</v>
      </c>
      <c r="J92" s="21"/>
      <c r="K92" s="22" t="s">
        <v>93</v>
      </c>
    </row>
    <row r="93" spans="1:11" x14ac:dyDescent="0.25">
      <c r="A93" s="15" t="s">
        <v>160</v>
      </c>
      <c r="B93" s="16">
        <v>493542</v>
      </c>
      <c r="C93" s="16" t="s">
        <v>70</v>
      </c>
      <c r="D93" s="17">
        <v>92.83</v>
      </c>
      <c r="E93" s="17"/>
      <c r="F93" s="18">
        <f t="shared" si="1"/>
        <v>2793731.1400000006</v>
      </c>
      <c r="G93" s="19" t="s">
        <v>81</v>
      </c>
      <c r="H93" s="20" t="s">
        <v>92</v>
      </c>
      <c r="I93" s="16">
        <v>1120390</v>
      </c>
      <c r="J93" s="21"/>
      <c r="K93" s="22" t="s">
        <v>93</v>
      </c>
    </row>
    <row r="94" spans="1:11" x14ac:dyDescent="0.25">
      <c r="A94" s="15" t="s">
        <v>160</v>
      </c>
      <c r="B94" s="16">
        <v>502165</v>
      </c>
      <c r="C94" s="16" t="s">
        <v>70</v>
      </c>
      <c r="D94" s="17">
        <v>521.09</v>
      </c>
      <c r="E94" s="17"/>
      <c r="F94" s="18">
        <f t="shared" si="1"/>
        <v>2793210.0500000007</v>
      </c>
      <c r="G94" s="19" t="s">
        <v>168</v>
      </c>
      <c r="H94" s="20" t="s">
        <v>169</v>
      </c>
      <c r="I94" s="16">
        <v>4482</v>
      </c>
      <c r="J94" s="21"/>
      <c r="K94" s="22" t="s">
        <v>41</v>
      </c>
    </row>
    <row r="95" spans="1:11" x14ac:dyDescent="0.25">
      <c r="A95" s="15" t="s">
        <v>160</v>
      </c>
      <c r="B95" s="16">
        <v>499208</v>
      </c>
      <c r="C95" s="16" t="s">
        <v>70</v>
      </c>
      <c r="D95" s="17">
        <v>500</v>
      </c>
      <c r="E95" s="17"/>
      <c r="F95" s="18">
        <f t="shared" si="1"/>
        <v>2792710.0500000007</v>
      </c>
      <c r="G95" s="19" t="s">
        <v>81</v>
      </c>
      <c r="H95" s="20" t="s">
        <v>92</v>
      </c>
      <c r="I95" s="16">
        <v>97647</v>
      </c>
      <c r="J95" s="21"/>
      <c r="K95" s="22" t="s">
        <v>112</v>
      </c>
    </row>
    <row r="96" spans="1:11" x14ac:dyDescent="0.25">
      <c r="A96" s="15" t="s">
        <v>160</v>
      </c>
      <c r="B96" s="16">
        <v>489306</v>
      </c>
      <c r="C96" s="16" t="s">
        <v>70</v>
      </c>
      <c r="D96" s="17">
        <v>126</v>
      </c>
      <c r="E96" s="17"/>
      <c r="F96" s="18">
        <f t="shared" si="1"/>
        <v>2792584.0500000007</v>
      </c>
      <c r="G96" s="19" t="s">
        <v>81</v>
      </c>
      <c r="H96" s="20" t="s">
        <v>170</v>
      </c>
      <c r="I96" s="16">
        <v>229761</v>
      </c>
      <c r="J96" s="21"/>
      <c r="K96" s="22" t="s">
        <v>112</v>
      </c>
    </row>
    <row r="97" spans="1:11" x14ac:dyDescent="0.25">
      <c r="A97" s="15" t="s">
        <v>160</v>
      </c>
      <c r="B97" s="16">
        <v>492962</v>
      </c>
      <c r="C97" s="16" t="s">
        <v>70</v>
      </c>
      <c r="D97" s="17">
        <v>2469.29</v>
      </c>
      <c r="E97" s="17"/>
      <c r="F97" s="18">
        <f t="shared" si="1"/>
        <v>2790114.7600000007</v>
      </c>
      <c r="G97" s="19" t="s">
        <v>81</v>
      </c>
      <c r="H97" s="20" t="s">
        <v>171</v>
      </c>
      <c r="I97" s="16">
        <v>2055</v>
      </c>
      <c r="J97" s="21"/>
      <c r="K97" s="22" t="s">
        <v>93</v>
      </c>
    </row>
    <row r="98" spans="1:11" x14ac:dyDescent="0.25">
      <c r="A98" s="15" t="s">
        <v>160</v>
      </c>
      <c r="B98" s="16">
        <v>498768</v>
      </c>
      <c r="C98" s="16" t="s">
        <v>70</v>
      </c>
      <c r="D98" s="17">
        <v>2684.8</v>
      </c>
      <c r="E98" s="17"/>
      <c r="F98" s="18">
        <f t="shared" si="1"/>
        <v>2787429.9600000009</v>
      </c>
      <c r="G98" s="19" t="s">
        <v>81</v>
      </c>
      <c r="H98" s="20" t="s">
        <v>172</v>
      </c>
      <c r="I98" s="16">
        <v>1924</v>
      </c>
      <c r="J98" s="21"/>
      <c r="K98" s="22" t="s">
        <v>93</v>
      </c>
    </row>
    <row r="99" spans="1:11" x14ac:dyDescent="0.25">
      <c r="A99" s="15" t="s">
        <v>160</v>
      </c>
      <c r="B99" s="16">
        <v>499657</v>
      </c>
      <c r="C99" s="16" t="s">
        <v>70</v>
      </c>
      <c r="D99" s="17">
        <v>175</v>
      </c>
      <c r="E99" s="17"/>
      <c r="F99" s="18">
        <f t="shared" si="1"/>
        <v>2787254.9600000009</v>
      </c>
      <c r="G99" s="19" t="s">
        <v>81</v>
      </c>
      <c r="H99" s="20" t="s">
        <v>92</v>
      </c>
      <c r="I99" s="16">
        <v>97629</v>
      </c>
      <c r="J99" s="21"/>
      <c r="K99" s="22" t="s">
        <v>112</v>
      </c>
    </row>
    <row r="100" spans="1:11" x14ac:dyDescent="0.25">
      <c r="A100" s="15" t="s">
        <v>160</v>
      </c>
      <c r="B100" s="16">
        <v>495891</v>
      </c>
      <c r="C100" s="16" t="s">
        <v>70</v>
      </c>
      <c r="D100" s="17">
        <v>118.5</v>
      </c>
      <c r="E100" s="17"/>
      <c r="F100" s="18">
        <f t="shared" si="1"/>
        <v>2787136.4600000009</v>
      </c>
      <c r="G100" s="19" t="s">
        <v>164</v>
      </c>
      <c r="H100" s="20" t="s">
        <v>173</v>
      </c>
      <c r="I100" s="16">
        <v>45990</v>
      </c>
      <c r="J100" s="21"/>
      <c r="K100" s="22" t="s">
        <v>93</v>
      </c>
    </row>
    <row r="101" spans="1:11" x14ac:dyDescent="0.25">
      <c r="A101" s="15" t="s">
        <v>160</v>
      </c>
      <c r="B101" s="16">
        <v>489887</v>
      </c>
      <c r="C101" s="16" t="s">
        <v>70</v>
      </c>
      <c r="D101" s="17">
        <v>880</v>
      </c>
      <c r="E101" s="17"/>
      <c r="F101" s="18">
        <f t="shared" si="1"/>
        <v>2786256.4600000009</v>
      </c>
      <c r="G101" s="19" t="s">
        <v>99</v>
      </c>
      <c r="H101" s="20" t="s">
        <v>100</v>
      </c>
      <c r="I101" s="16">
        <v>2473</v>
      </c>
      <c r="J101" s="21"/>
      <c r="K101" s="22" t="s">
        <v>95</v>
      </c>
    </row>
    <row r="102" spans="1:11" x14ac:dyDescent="0.25">
      <c r="A102" s="15" t="s">
        <v>160</v>
      </c>
      <c r="B102" s="16">
        <v>166171</v>
      </c>
      <c r="C102" s="16" t="s">
        <v>70</v>
      </c>
      <c r="D102" s="17">
        <v>4600</v>
      </c>
      <c r="E102" s="17"/>
      <c r="F102" s="18">
        <f t="shared" si="1"/>
        <v>2781656.4600000009</v>
      </c>
      <c r="G102" s="19" t="s">
        <v>113</v>
      </c>
      <c r="H102" s="20" t="s">
        <v>156</v>
      </c>
      <c r="I102" s="16">
        <v>137</v>
      </c>
      <c r="J102" s="21"/>
      <c r="K102" s="22" t="s">
        <v>49</v>
      </c>
    </row>
    <row r="103" spans="1:11" x14ac:dyDescent="0.25">
      <c r="A103" s="15" t="s">
        <v>160</v>
      </c>
      <c r="B103" s="16">
        <v>168406</v>
      </c>
      <c r="C103" s="16" t="s">
        <v>70</v>
      </c>
      <c r="D103" s="17">
        <v>3000</v>
      </c>
      <c r="E103" s="17"/>
      <c r="F103" s="18">
        <f t="shared" si="1"/>
        <v>2778656.4600000009</v>
      </c>
      <c r="G103" s="19" t="s">
        <v>113</v>
      </c>
      <c r="H103" s="20" t="s">
        <v>174</v>
      </c>
      <c r="I103" s="16">
        <v>301</v>
      </c>
      <c r="J103" s="21"/>
      <c r="K103" s="22" t="s">
        <v>49</v>
      </c>
    </row>
    <row r="104" spans="1:11" x14ac:dyDescent="0.25">
      <c r="A104" s="15" t="s">
        <v>160</v>
      </c>
      <c r="B104" s="16">
        <v>169270</v>
      </c>
      <c r="C104" s="16" t="s">
        <v>70</v>
      </c>
      <c r="D104" s="17">
        <v>6900</v>
      </c>
      <c r="E104" s="17"/>
      <c r="F104" s="18">
        <f t="shared" si="1"/>
        <v>2771756.4600000009</v>
      </c>
      <c r="G104" s="19" t="s">
        <v>113</v>
      </c>
      <c r="H104" s="20" t="s">
        <v>175</v>
      </c>
      <c r="I104" s="16">
        <v>1</v>
      </c>
      <c r="J104" s="21"/>
      <c r="K104" s="22" t="s">
        <v>104</v>
      </c>
    </row>
    <row r="105" spans="1:11" x14ac:dyDescent="0.25">
      <c r="A105" s="15" t="s">
        <v>160</v>
      </c>
      <c r="B105" s="16">
        <v>171266</v>
      </c>
      <c r="C105" s="16" t="s">
        <v>70</v>
      </c>
      <c r="D105" s="17">
        <v>1100</v>
      </c>
      <c r="E105" s="17"/>
      <c r="F105" s="18">
        <f t="shared" si="1"/>
        <v>2770656.4600000009</v>
      </c>
      <c r="G105" s="19" t="s">
        <v>113</v>
      </c>
      <c r="H105" s="20" t="s">
        <v>176</v>
      </c>
      <c r="I105" s="16">
        <v>7</v>
      </c>
      <c r="J105" s="21"/>
      <c r="K105" s="22" t="s">
        <v>104</v>
      </c>
    </row>
    <row r="106" spans="1:11" x14ac:dyDescent="0.25">
      <c r="A106" s="15" t="s">
        <v>160</v>
      </c>
      <c r="B106" s="16">
        <v>170783</v>
      </c>
      <c r="C106" s="16" t="s">
        <v>70</v>
      </c>
      <c r="D106" s="17">
        <v>6100</v>
      </c>
      <c r="E106" s="17"/>
      <c r="F106" s="18">
        <f t="shared" si="1"/>
        <v>2764556.4600000009</v>
      </c>
      <c r="G106" s="19" t="s">
        <v>113</v>
      </c>
      <c r="H106" s="20" t="s">
        <v>177</v>
      </c>
      <c r="I106" s="16">
        <v>17</v>
      </c>
      <c r="J106" s="21"/>
      <c r="K106" s="22" t="s">
        <v>104</v>
      </c>
    </row>
    <row r="107" spans="1:11" x14ac:dyDescent="0.25">
      <c r="A107" s="15" t="s">
        <v>160</v>
      </c>
      <c r="B107" s="16">
        <v>170170</v>
      </c>
      <c r="C107" s="16" t="s">
        <v>70</v>
      </c>
      <c r="D107" s="17">
        <v>4800</v>
      </c>
      <c r="E107" s="17"/>
      <c r="F107" s="18">
        <f t="shared" si="1"/>
        <v>2759756.4600000009</v>
      </c>
      <c r="G107" s="19" t="s">
        <v>113</v>
      </c>
      <c r="H107" s="20" t="s">
        <v>178</v>
      </c>
      <c r="I107" s="16">
        <v>14</v>
      </c>
      <c r="J107" s="21"/>
      <c r="K107" s="22" t="s">
        <v>104</v>
      </c>
    </row>
    <row r="108" spans="1:11" x14ac:dyDescent="0.25">
      <c r="A108" s="15" t="s">
        <v>160</v>
      </c>
      <c r="B108" s="16">
        <v>172964</v>
      </c>
      <c r="C108" s="16" t="s">
        <v>70</v>
      </c>
      <c r="D108" s="17">
        <v>600</v>
      </c>
      <c r="E108" s="17"/>
      <c r="F108" s="18">
        <f t="shared" si="1"/>
        <v>2759156.4600000009</v>
      </c>
      <c r="G108" s="19" t="s">
        <v>113</v>
      </c>
      <c r="H108" s="20" t="s">
        <v>179</v>
      </c>
      <c r="I108" s="16">
        <v>127</v>
      </c>
      <c r="J108" s="21"/>
      <c r="K108" s="22" t="s">
        <v>49</v>
      </c>
    </row>
    <row r="109" spans="1:11" x14ac:dyDescent="0.25">
      <c r="A109" s="15" t="s">
        <v>160</v>
      </c>
      <c r="B109" s="16">
        <v>172227</v>
      </c>
      <c r="C109" s="16" t="s">
        <v>70</v>
      </c>
      <c r="D109" s="17">
        <v>1100</v>
      </c>
      <c r="E109" s="17"/>
      <c r="F109" s="18">
        <f t="shared" si="1"/>
        <v>2758056.4600000009</v>
      </c>
      <c r="G109" s="19" t="s">
        <v>113</v>
      </c>
      <c r="H109" s="20" t="s">
        <v>180</v>
      </c>
      <c r="I109" s="16">
        <v>78</v>
      </c>
      <c r="J109" s="21"/>
      <c r="K109" s="22" t="s">
        <v>49</v>
      </c>
    </row>
    <row r="110" spans="1:11" x14ac:dyDescent="0.25">
      <c r="A110" s="15" t="s">
        <v>160</v>
      </c>
      <c r="B110" s="16">
        <v>174532</v>
      </c>
      <c r="C110" s="16" t="s">
        <v>70</v>
      </c>
      <c r="D110" s="17">
        <v>4250</v>
      </c>
      <c r="E110" s="17"/>
      <c r="F110" s="18">
        <f t="shared" si="1"/>
        <v>2753806.4600000009</v>
      </c>
      <c r="G110" s="19" t="s">
        <v>113</v>
      </c>
      <c r="H110" s="20" t="s">
        <v>181</v>
      </c>
      <c r="I110" s="16">
        <v>14</v>
      </c>
      <c r="J110" s="21"/>
      <c r="K110" s="22" t="s">
        <v>104</v>
      </c>
    </row>
    <row r="111" spans="1:11" x14ac:dyDescent="0.25">
      <c r="A111" s="15" t="s">
        <v>160</v>
      </c>
      <c r="B111" s="16">
        <v>173542</v>
      </c>
      <c r="C111" s="16" t="s">
        <v>70</v>
      </c>
      <c r="D111" s="17">
        <v>6150</v>
      </c>
      <c r="E111" s="17"/>
      <c r="F111" s="18">
        <f t="shared" si="1"/>
        <v>2747656.4600000009</v>
      </c>
      <c r="G111" s="19" t="s">
        <v>113</v>
      </c>
      <c r="H111" s="20" t="s">
        <v>182</v>
      </c>
      <c r="I111" s="16">
        <v>17</v>
      </c>
      <c r="J111" s="21"/>
      <c r="K111" s="22" t="s">
        <v>104</v>
      </c>
    </row>
    <row r="112" spans="1:11" x14ac:dyDescent="0.25">
      <c r="A112" s="15" t="s">
        <v>160</v>
      </c>
      <c r="B112" s="16">
        <v>176215</v>
      </c>
      <c r="C112" s="16" t="s">
        <v>70</v>
      </c>
      <c r="D112" s="17">
        <v>11250</v>
      </c>
      <c r="E112" s="17"/>
      <c r="F112" s="18">
        <f t="shared" si="1"/>
        <v>2736406.4600000009</v>
      </c>
      <c r="G112" s="19" t="s">
        <v>113</v>
      </c>
      <c r="H112" s="20" t="s">
        <v>183</v>
      </c>
      <c r="I112" s="16">
        <v>210</v>
      </c>
      <c r="J112" s="21"/>
      <c r="K112" s="22" t="s">
        <v>104</v>
      </c>
    </row>
    <row r="113" spans="1:11" x14ac:dyDescent="0.25">
      <c r="A113" s="15" t="s">
        <v>160</v>
      </c>
      <c r="B113" s="16">
        <v>175631</v>
      </c>
      <c r="C113" s="16" t="s">
        <v>70</v>
      </c>
      <c r="D113" s="17">
        <v>5396.37</v>
      </c>
      <c r="E113" s="17"/>
      <c r="F113" s="18">
        <f t="shared" si="1"/>
        <v>2731010.0900000008</v>
      </c>
      <c r="G113" s="19" t="s">
        <v>113</v>
      </c>
      <c r="H113" s="20" t="s">
        <v>184</v>
      </c>
      <c r="I113" s="16">
        <v>228</v>
      </c>
      <c r="J113" s="21"/>
      <c r="K113" s="22" t="s">
        <v>104</v>
      </c>
    </row>
    <row r="114" spans="1:11" x14ac:dyDescent="0.25">
      <c r="A114" s="15" t="s">
        <v>54</v>
      </c>
      <c r="B114" s="16">
        <v>148122</v>
      </c>
      <c r="C114" s="16" t="s">
        <v>185</v>
      </c>
      <c r="D114" s="17">
        <v>10</v>
      </c>
      <c r="E114" s="17"/>
      <c r="F114" s="18">
        <f t="shared" si="1"/>
        <v>2731000.0900000008</v>
      </c>
      <c r="G114" s="19" t="s">
        <v>162</v>
      </c>
      <c r="H114" s="20" t="s">
        <v>163</v>
      </c>
      <c r="I114" s="16"/>
      <c r="J114" s="21"/>
      <c r="K114" s="22"/>
    </row>
    <row r="115" spans="1:11" x14ac:dyDescent="0.25">
      <c r="A115" s="15" t="s">
        <v>54</v>
      </c>
      <c r="B115" s="16">
        <v>948406</v>
      </c>
      <c r="C115" s="16" t="s">
        <v>70</v>
      </c>
      <c r="D115" s="17">
        <v>433.58</v>
      </c>
      <c r="E115" s="17"/>
      <c r="F115" s="18">
        <f t="shared" si="1"/>
        <v>2730566.5100000007</v>
      </c>
      <c r="G115" s="19" t="s">
        <v>86</v>
      </c>
      <c r="H115" s="20" t="s">
        <v>186</v>
      </c>
      <c r="I115" s="16">
        <v>8169</v>
      </c>
      <c r="J115" s="21"/>
      <c r="K115" s="22" t="s">
        <v>141</v>
      </c>
    </row>
    <row r="116" spans="1:11" x14ac:dyDescent="0.25">
      <c r="A116" s="15" t="s">
        <v>54</v>
      </c>
      <c r="B116" s="16">
        <v>148122</v>
      </c>
      <c r="C116" s="16" t="s">
        <v>70</v>
      </c>
      <c r="D116" s="17">
        <v>600</v>
      </c>
      <c r="E116" s="17"/>
      <c r="F116" s="18">
        <f t="shared" si="1"/>
        <v>2729966.5100000007</v>
      </c>
      <c r="G116" s="19" t="s">
        <v>113</v>
      </c>
      <c r="H116" s="20" t="s">
        <v>182</v>
      </c>
      <c r="I116" s="16">
        <v>18</v>
      </c>
      <c r="J116" s="21"/>
      <c r="K116" s="22" t="s">
        <v>160</v>
      </c>
    </row>
    <row r="117" spans="1:11" x14ac:dyDescent="0.25">
      <c r="A117" s="15" t="s">
        <v>54</v>
      </c>
      <c r="B117" s="16">
        <v>947428</v>
      </c>
      <c r="C117" s="16" t="s">
        <v>70</v>
      </c>
      <c r="D117" s="17">
        <v>7166.04</v>
      </c>
      <c r="E117" s="17"/>
      <c r="F117" s="18">
        <f t="shared" si="1"/>
        <v>2722800.4700000007</v>
      </c>
      <c r="G117" s="19" t="s">
        <v>187</v>
      </c>
      <c r="H117" s="20" t="s">
        <v>188</v>
      </c>
      <c r="I117" s="16">
        <v>567</v>
      </c>
      <c r="J117" s="21"/>
      <c r="K117" s="22" t="s">
        <v>49</v>
      </c>
    </row>
    <row r="118" spans="1:11" x14ac:dyDescent="0.25">
      <c r="A118" s="15" t="s">
        <v>54</v>
      </c>
      <c r="B118" s="16">
        <v>951479</v>
      </c>
      <c r="C118" s="16" t="s">
        <v>70</v>
      </c>
      <c r="D118" s="17">
        <v>5124.82</v>
      </c>
      <c r="E118" s="17"/>
      <c r="F118" s="18">
        <f t="shared" si="1"/>
        <v>2717675.6500000008</v>
      </c>
      <c r="G118" s="19" t="s">
        <v>189</v>
      </c>
      <c r="H118" s="20" t="s">
        <v>190</v>
      </c>
      <c r="I118" s="16">
        <v>6219</v>
      </c>
      <c r="J118" s="21"/>
      <c r="K118" s="22" t="s">
        <v>191</v>
      </c>
    </row>
    <row r="119" spans="1:11" x14ac:dyDescent="0.25">
      <c r="A119" s="15" t="s">
        <v>54</v>
      </c>
      <c r="B119" s="16">
        <v>944676</v>
      </c>
      <c r="C119" s="16" t="s">
        <v>70</v>
      </c>
      <c r="D119" s="17">
        <v>710</v>
      </c>
      <c r="E119" s="17"/>
      <c r="F119" s="18">
        <f t="shared" si="1"/>
        <v>2716965.6500000008</v>
      </c>
      <c r="G119" s="19" t="s">
        <v>99</v>
      </c>
      <c r="H119" s="20" t="s">
        <v>100</v>
      </c>
      <c r="I119" s="16">
        <v>2478</v>
      </c>
      <c r="J119" s="21"/>
      <c r="K119" s="22" t="s">
        <v>101</v>
      </c>
    </row>
    <row r="120" spans="1:11" x14ac:dyDescent="0.25">
      <c r="A120" s="15" t="s">
        <v>54</v>
      </c>
      <c r="B120" s="16">
        <v>950760</v>
      </c>
      <c r="C120" s="16" t="s">
        <v>70</v>
      </c>
      <c r="D120" s="17">
        <v>476.17</v>
      </c>
      <c r="E120" s="17"/>
      <c r="F120" s="18">
        <f t="shared" si="1"/>
        <v>2716489.4800000009</v>
      </c>
      <c r="G120" s="19" t="s">
        <v>81</v>
      </c>
      <c r="H120" s="20" t="s">
        <v>192</v>
      </c>
      <c r="I120" s="16">
        <v>199438</v>
      </c>
      <c r="J120" s="21"/>
      <c r="K120" s="22" t="s">
        <v>95</v>
      </c>
    </row>
    <row r="121" spans="1:11" x14ac:dyDescent="0.25">
      <c r="A121" s="15" t="s">
        <v>54</v>
      </c>
      <c r="B121" s="16">
        <v>952889</v>
      </c>
      <c r="C121" s="16" t="s">
        <v>70</v>
      </c>
      <c r="D121" s="17">
        <v>550</v>
      </c>
      <c r="E121" s="17"/>
      <c r="F121" s="18">
        <f t="shared" si="1"/>
        <v>2715939.4800000009</v>
      </c>
      <c r="G121" s="19" t="s">
        <v>81</v>
      </c>
      <c r="H121" s="20" t="s">
        <v>193</v>
      </c>
      <c r="I121" s="16">
        <v>14014</v>
      </c>
      <c r="J121" s="21"/>
      <c r="K121" s="22" t="s">
        <v>146</v>
      </c>
    </row>
    <row r="122" spans="1:11" x14ac:dyDescent="0.25">
      <c r="A122" s="15" t="s">
        <v>54</v>
      </c>
      <c r="B122" s="16">
        <v>949067</v>
      </c>
      <c r="C122" s="16" t="s">
        <v>70</v>
      </c>
      <c r="D122" s="17">
        <v>101.7</v>
      </c>
      <c r="E122" s="17"/>
      <c r="F122" s="18">
        <f t="shared" si="1"/>
        <v>2715837.7800000007</v>
      </c>
      <c r="G122" s="19" t="s">
        <v>81</v>
      </c>
      <c r="H122" s="20" t="s">
        <v>194</v>
      </c>
      <c r="I122" s="16">
        <v>117000</v>
      </c>
      <c r="J122" s="21"/>
      <c r="K122" s="22" t="s">
        <v>101</v>
      </c>
    </row>
    <row r="123" spans="1:11" x14ac:dyDescent="0.25">
      <c r="A123" s="15" t="s">
        <v>54</v>
      </c>
      <c r="B123" s="16">
        <v>952296</v>
      </c>
      <c r="C123" s="16" t="s">
        <v>70</v>
      </c>
      <c r="D123" s="17">
        <v>1500</v>
      </c>
      <c r="E123" s="17"/>
      <c r="F123" s="18">
        <f t="shared" si="1"/>
        <v>2714337.7800000007</v>
      </c>
      <c r="G123" s="19" t="s">
        <v>81</v>
      </c>
      <c r="H123" s="20" t="s">
        <v>195</v>
      </c>
      <c r="I123" s="16">
        <v>3544</v>
      </c>
      <c r="J123" s="21"/>
      <c r="K123" s="22" t="s">
        <v>95</v>
      </c>
    </row>
    <row r="124" spans="1:11" x14ac:dyDescent="0.25">
      <c r="A124" s="15" t="s">
        <v>196</v>
      </c>
      <c r="B124" s="16">
        <v>801446</v>
      </c>
      <c r="C124" s="16" t="s">
        <v>70</v>
      </c>
      <c r="D124" s="17">
        <v>1224</v>
      </c>
      <c r="E124" s="17"/>
      <c r="F124" s="18">
        <f t="shared" si="1"/>
        <v>2713113.7800000007</v>
      </c>
      <c r="G124" s="19" t="s">
        <v>197</v>
      </c>
      <c r="H124" s="20" t="s">
        <v>198</v>
      </c>
      <c r="I124" s="16">
        <v>2241490</v>
      </c>
      <c r="J124" s="21"/>
      <c r="K124" s="22" t="s">
        <v>80</v>
      </c>
    </row>
    <row r="125" spans="1:11" x14ac:dyDescent="0.25">
      <c r="A125" s="15" t="s">
        <v>196</v>
      </c>
      <c r="B125" s="16">
        <v>801446</v>
      </c>
      <c r="C125" s="16" t="s">
        <v>70</v>
      </c>
      <c r="D125" s="17">
        <v>2534.67</v>
      </c>
      <c r="E125" s="17"/>
      <c r="F125" s="18">
        <f t="shared" si="1"/>
        <v>2710579.1100000008</v>
      </c>
      <c r="G125" s="19" t="s">
        <v>197</v>
      </c>
      <c r="H125" s="20" t="s">
        <v>198</v>
      </c>
      <c r="I125" s="16" t="s">
        <v>199</v>
      </c>
      <c r="J125" s="21"/>
      <c r="K125" s="22" t="s">
        <v>80</v>
      </c>
    </row>
    <row r="126" spans="1:11" x14ac:dyDescent="0.25">
      <c r="A126" s="15" t="s">
        <v>196</v>
      </c>
      <c r="B126" s="16">
        <v>464754</v>
      </c>
      <c r="C126" s="16" t="s">
        <v>70</v>
      </c>
      <c r="D126" s="17">
        <v>7396.56</v>
      </c>
      <c r="E126" s="17"/>
      <c r="F126" s="18">
        <f t="shared" si="1"/>
        <v>2703182.5500000007</v>
      </c>
      <c r="G126" s="19" t="s">
        <v>200</v>
      </c>
      <c r="H126" s="20" t="s">
        <v>201</v>
      </c>
      <c r="I126" s="16">
        <v>145</v>
      </c>
      <c r="J126" s="21"/>
      <c r="K126" s="22" t="s">
        <v>54</v>
      </c>
    </row>
    <row r="127" spans="1:11" x14ac:dyDescent="0.25">
      <c r="A127" s="15" t="s">
        <v>196</v>
      </c>
      <c r="B127" s="16">
        <v>128119</v>
      </c>
      <c r="C127" s="16" t="s">
        <v>70</v>
      </c>
      <c r="D127" s="17">
        <v>9600</v>
      </c>
      <c r="E127" s="17"/>
      <c r="F127" s="18">
        <f t="shared" si="1"/>
        <v>2693582.5500000007</v>
      </c>
      <c r="G127" s="19" t="s">
        <v>113</v>
      </c>
      <c r="H127" s="20" t="s">
        <v>202</v>
      </c>
      <c r="I127" s="16">
        <v>26</v>
      </c>
      <c r="J127" s="21"/>
      <c r="K127" s="22" t="s">
        <v>104</v>
      </c>
    </row>
    <row r="128" spans="1:11" x14ac:dyDescent="0.25">
      <c r="A128" s="15" t="s">
        <v>196</v>
      </c>
      <c r="B128" s="16">
        <v>631271</v>
      </c>
      <c r="C128" s="16" t="s">
        <v>70</v>
      </c>
      <c r="D128" s="17">
        <v>508.68</v>
      </c>
      <c r="E128" s="17"/>
      <c r="F128" s="18">
        <f t="shared" si="1"/>
        <v>2693073.8700000006</v>
      </c>
      <c r="G128" s="19" t="s">
        <v>81</v>
      </c>
      <c r="H128" s="20" t="s">
        <v>111</v>
      </c>
      <c r="I128" s="16">
        <v>836908</v>
      </c>
      <c r="J128" s="21"/>
      <c r="K128" s="22" t="s">
        <v>203</v>
      </c>
    </row>
    <row r="129" spans="1:11" x14ac:dyDescent="0.25">
      <c r="A129" s="15" t="s">
        <v>196</v>
      </c>
      <c r="B129" s="16">
        <v>128119</v>
      </c>
      <c r="C129" s="16" t="s">
        <v>161</v>
      </c>
      <c r="D129" s="17">
        <v>10</v>
      </c>
      <c r="E129" s="17"/>
      <c r="F129" s="18">
        <f t="shared" si="1"/>
        <v>2693063.8700000006</v>
      </c>
      <c r="G129" s="19" t="s">
        <v>162</v>
      </c>
      <c r="H129" s="20" t="s">
        <v>163</v>
      </c>
      <c r="I129" s="16"/>
      <c r="J129" s="21"/>
      <c r="K129" s="22"/>
    </row>
    <row r="130" spans="1:11" x14ac:dyDescent="0.25">
      <c r="A130" s="15" t="s">
        <v>196</v>
      </c>
      <c r="B130" s="16">
        <v>161187</v>
      </c>
      <c r="C130" s="16" t="s">
        <v>161</v>
      </c>
      <c r="D130" s="17">
        <v>10</v>
      </c>
      <c r="E130" s="17"/>
      <c r="F130" s="18">
        <f t="shared" si="1"/>
        <v>2693053.8700000006</v>
      </c>
      <c r="G130" s="19" t="s">
        <v>162</v>
      </c>
      <c r="H130" s="20" t="s">
        <v>163</v>
      </c>
      <c r="I130" s="16"/>
      <c r="J130" s="21"/>
      <c r="K130" s="22"/>
    </row>
    <row r="131" spans="1:11" x14ac:dyDescent="0.25">
      <c r="A131" s="15" t="s">
        <v>196</v>
      </c>
      <c r="B131" s="16">
        <v>162258</v>
      </c>
      <c r="C131" s="16" t="s">
        <v>161</v>
      </c>
      <c r="D131" s="17">
        <v>10</v>
      </c>
      <c r="E131" s="17"/>
      <c r="F131" s="18">
        <f t="shared" si="1"/>
        <v>2693043.8700000006</v>
      </c>
      <c r="G131" s="19" t="s">
        <v>162</v>
      </c>
      <c r="H131" s="20" t="s">
        <v>163</v>
      </c>
      <c r="I131" s="16"/>
      <c r="J131" s="21"/>
      <c r="K131" s="22"/>
    </row>
    <row r="132" spans="1:11" x14ac:dyDescent="0.25">
      <c r="A132" s="15" t="s">
        <v>196</v>
      </c>
      <c r="B132" s="16">
        <v>163235</v>
      </c>
      <c r="C132" s="16" t="s">
        <v>161</v>
      </c>
      <c r="D132" s="17">
        <v>10</v>
      </c>
      <c r="E132" s="17"/>
      <c r="F132" s="18">
        <f t="shared" si="1"/>
        <v>2693033.8700000006</v>
      </c>
      <c r="G132" s="19" t="s">
        <v>162</v>
      </c>
      <c r="H132" s="20" t="s">
        <v>163</v>
      </c>
      <c r="I132" s="16"/>
      <c r="J132" s="21"/>
      <c r="K132" s="22"/>
    </row>
    <row r="133" spans="1:11" x14ac:dyDescent="0.25">
      <c r="A133" s="15" t="s">
        <v>196</v>
      </c>
      <c r="B133" s="16">
        <v>164304</v>
      </c>
      <c r="C133" s="16" t="s">
        <v>161</v>
      </c>
      <c r="D133" s="17">
        <v>10</v>
      </c>
      <c r="E133" s="17"/>
      <c r="F133" s="18">
        <f t="shared" si="1"/>
        <v>2693023.8700000006</v>
      </c>
      <c r="G133" s="19" t="s">
        <v>162</v>
      </c>
      <c r="H133" s="20" t="s">
        <v>163</v>
      </c>
      <c r="I133" s="16"/>
      <c r="J133" s="21"/>
      <c r="K133" s="22"/>
    </row>
    <row r="134" spans="1:11" x14ac:dyDescent="0.25">
      <c r="A134" s="15" t="s">
        <v>196</v>
      </c>
      <c r="B134" s="16">
        <v>165045</v>
      </c>
      <c r="C134" s="16" t="s">
        <v>161</v>
      </c>
      <c r="D134" s="17">
        <v>10</v>
      </c>
      <c r="E134" s="17"/>
      <c r="F134" s="18">
        <f t="shared" si="1"/>
        <v>2693013.8700000006</v>
      </c>
      <c r="G134" s="19" t="s">
        <v>162</v>
      </c>
      <c r="H134" s="20" t="s">
        <v>163</v>
      </c>
      <c r="I134" s="16"/>
      <c r="J134" s="21"/>
      <c r="K134" s="22"/>
    </row>
    <row r="135" spans="1:11" x14ac:dyDescent="0.25">
      <c r="A135" s="15" t="s">
        <v>196</v>
      </c>
      <c r="B135" s="16">
        <v>165610</v>
      </c>
      <c r="C135" s="16" t="s">
        <v>161</v>
      </c>
      <c r="D135" s="17">
        <v>10</v>
      </c>
      <c r="E135" s="17"/>
      <c r="F135" s="18">
        <f t="shared" si="1"/>
        <v>2693003.8700000006</v>
      </c>
      <c r="G135" s="19" t="s">
        <v>162</v>
      </c>
      <c r="H135" s="20" t="s">
        <v>163</v>
      </c>
      <c r="I135" s="16"/>
      <c r="J135" s="21"/>
      <c r="K135" s="22"/>
    </row>
    <row r="136" spans="1:11" x14ac:dyDescent="0.25">
      <c r="A136" s="15" t="s">
        <v>196</v>
      </c>
      <c r="B136" s="16">
        <v>171061</v>
      </c>
      <c r="C136" s="16" t="s">
        <v>161</v>
      </c>
      <c r="D136" s="17">
        <v>10</v>
      </c>
      <c r="E136" s="17"/>
      <c r="F136" s="18">
        <f t="shared" si="1"/>
        <v>2692993.8700000006</v>
      </c>
      <c r="G136" s="19" t="s">
        <v>162</v>
      </c>
      <c r="H136" s="20" t="s">
        <v>163</v>
      </c>
      <c r="I136" s="16"/>
      <c r="J136" s="21"/>
      <c r="K136" s="22"/>
    </row>
    <row r="137" spans="1:11" x14ac:dyDescent="0.25">
      <c r="A137" s="15" t="s">
        <v>196</v>
      </c>
      <c r="B137" s="16">
        <v>176514</v>
      </c>
      <c r="C137" s="16" t="s">
        <v>161</v>
      </c>
      <c r="D137" s="17">
        <v>10</v>
      </c>
      <c r="E137" s="17"/>
      <c r="F137" s="18">
        <f t="shared" si="1"/>
        <v>2692983.8700000006</v>
      </c>
      <c r="G137" s="19" t="s">
        <v>162</v>
      </c>
      <c r="H137" s="20" t="s">
        <v>163</v>
      </c>
      <c r="I137" s="16"/>
      <c r="J137" s="21"/>
      <c r="K137" s="22"/>
    </row>
    <row r="138" spans="1:11" x14ac:dyDescent="0.25">
      <c r="A138" s="15" t="s">
        <v>196</v>
      </c>
      <c r="B138" s="16">
        <v>465127</v>
      </c>
      <c r="C138" s="16" t="s">
        <v>70</v>
      </c>
      <c r="D138" s="17">
        <v>667.85</v>
      </c>
      <c r="E138" s="17"/>
      <c r="F138" s="18">
        <f t="shared" ref="F138:F201" si="2">F137-D138+E138</f>
        <v>2692316.0200000005</v>
      </c>
      <c r="G138" s="19" t="s">
        <v>204</v>
      </c>
      <c r="H138" s="20" t="s">
        <v>201</v>
      </c>
      <c r="I138" s="16">
        <v>39</v>
      </c>
      <c r="J138" s="21"/>
      <c r="K138" s="22" t="s">
        <v>80</v>
      </c>
    </row>
    <row r="139" spans="1:11" x14ac:dyDescent="0.25">
      <c r="A139" s="15" t="s">
        <v>196</v>
      </c>
      <c r="B139" s="16">
        <v>643780</v>
      </c>
      <c r="C139" s="16" t="s">
        <v>70</v>
      </c>
      <c r="D139" s="17">
        <v>258.31</v>
      </c>
      <c r="E139" s="17"/>
      <c r="F139" s="18">
        <f t="shared" si="2"/>
        <v>2692057.7100000004</v>
      </c>
      <c r="G139" s="19" t="s">
        <v>81</v>
      </c>
      <c r="H139" s="20" t="s">
        <v>82</v>
      </c>
      <c r="I139" s="16">
        <v>2713065</v>
      </c>
      <c r="J139" s="21"/>
      <c r="K139" s="22" t="s">
        <v>205</v>
      </c>
    </row>
    <row r="140" spans="1:11" x14ac:dyDescent="0.25">
      <c r="A140" s="15" t="s">
        <v>196</v>
      </c>
      <c r="B140" s="16">
        <v>465248</v>
      </c>
      <c r="C140" s="16" t="s">
        <v>70</v>
      </c>
      <c r="D140" s="17">
        <v>1913.8700000000001</v>
      </c>
      <c r="E140" s="17"/>
      <c r="F140" s="18">
        <f t="shared" si="2"/>
        <v>2690143.8400000003</v>
      </c>
      <c r="G140" s="19" t="s">
        <v>204</v>
      </c>
      <c r="H140" s="20" t="s">
        <v>201</v>
      </c>
      <c r="I140" s="16">
        <v>38</v>
      </c>
      <c r="J140" s="21"/>
      <c r="K140" s="22" t="s">
        <v>80</v>
      </c>
    </row>
    <row r="141" spans="1:11" x14ac:dyDescent="0.25">
      <c r="A141" s="15" t="s">
        <v>196</v>
      </c>
      <c r="B141" s="16">
        <v>633261</v>
      </c>
      <c r="C141" s="16" t="s">
        <v>70</v>
      </c>
      <c r="D141" s="17">
        <v>1656</v>
      </c>
      <c r="E141" s="17"/>
      <c r="F141" s="18">
        <f t="shared" si="2"/>
        <v>2688487.8400000003</v>
      </c>
      <c r="G141" s="19" t="s">
        <v>128</v>
      </c>
      <c r="H141" s="20" t="s">
        <v>206</v>
      </c>
      <c r="I141" s="16">
        <v>1780789</v>
      </c>
      <c r="J141" s="21"/>
      <c r="K141" s="22" t="s">
        <v>76</v>
      </c>
    </row>
    <row r="142" spans="1:11" x14ac:dyDescent="0.25">
      <c r="A142" s="15" t="s">
        <v>196</v>
      </c>
      <c r="B142" s="16">
        <v>464870</v>
      </c>
      <c r="C142" s="16" t="s">
        <v>70</v>
      </c>
      <c r="D142" s="17">
        <v>1760.78</v>
      </c>
      <c r="E142" s="17"/>
      <c r="F142" s="18">
        <f t="shared" si="2"/>
        <v>2686727.0600000005</v>
      </c>
      <c r="G142" s="19" t="s">
        <v>207</v>
      </c>
      <c r="H142" s="20" t="s">
        <v>201</v>
      </c>
      <c r="I142" s="16">
        <v>144</v>
      </c>
      <c r="J142" s="21"/>
      <c r="K142" s="22" t="s">
        <v>54</v>
      </c>
    </row>
    <row r="143" spans="1:11" x14ac:dyDescent="0.25">
      <c r="A143" s="15" t="s">
        <v>196</v>
      </c>
      <c r="B143" s="16">
        <v>171061</v>
      </c>
      <c r="C143" s="16" t="s">
        <v>70</v>
      </c>
      <c r="D143" s="17">
        <v>2674.7200000000003</v>
      </c>
      <c r="E143" s="17"/>
      <c r="F143" s="18">
        <f t="shared" si="2"/>
        <v>2684052.3400000003</v>
      </c>
      <c r="G143" s="19" t="s">
        <v>113</v>
      </c>
      <c r="H143" s="20" t="s">
        <v>208</v>
      </c>
      <c r="I143" s="16">
        <v>36</v>
      </c>
      <c r="J143" s="21"/>
      <c r="K143" s="22" t="s">
        <v>52</v>
      </c>
    </row>
    <row r="144" spans="1:11" x14ac:dyDescent="0.25">
      <c r="A144" s="15" t="s">
        <v>196</v>
      </c>
      <c r="B144" s="16">
        <v>165610</v>
      </c>
      <c r="C144" s="16" t="s">
        <v>70</v>
      </c>
      <c r="D144" s="17">
        <v>2800</v>
      </c>
      <c r="E144" s="17"/>
      <c r="F144" s="18">
        <f t="shared" si="2"/>
        <v>2681252.3400000003</v>
      </c>
      <c r="G144" s="19" t="s">
        <v>113</v>
      </c>
      <c r="H144" s="20" t="s">
        <v>209</v>
      </c>
      <c r="I144" s="16">
        <v>10</v>
      </c>
      <c r="J144" s="21"/>
      <c r="K144" s="22" t="s">
        <v>160</v>
      </c>
    </row>
    <row r="145" spans="1:11" x14ac:dyDescent="0.25">
      <c r="A145" s="15" t="s">
        <v>196</v>
      </c>
      <c r="B145" s="16">
        <v>161187</v>
      </c>
      <c r="C145" s="16" t="s">
        <v>70</v>
      </c>
      <c r="D145" s="17">
        <v>10135.800000000001</v>
      </c>
      <c r="E145" s="17"/>
      <c r="F145" s="18">
        <f t="shared" si="2"/>
        <v>2671116.5400000005</v>
      </c>
      <c r="G145" s="19" t="s">
        <v>113</v>
      </c>
      <c r="H145" s="20" t="s">
        <v>210</v>
      </c>
      <c r="I145" s="16">
        <v>39</v>
      </c>
      <c r="J145" s="21"/>
      <c r="K145" s="22" t="s">
        <v>211</v>
      </c>
    </row>
    <row r="146" spans="1:11" x14ac:dyDescent="0.25">
      <c r="A146" s="15" t="s">
        <v>196</v>
      </c>
      <c r="B146" s="16">
        <v>165045</v>
      </c>
      <c r="C146" s="16" t="s">
        <v>70</v>
      </c>
      <c r="D146" s="17">
        <v>1200</v>
      </c>
      <c r="E146" s="17"/>
      <c r="F146" s="18">
        <f t="shared" si="2"/>
        <v>2669916.5400000005</v>
      </c>
      <c r="G146" s="19" t="s">
        <v>113</v>
      </c>
      <c r="H146" s="20" t="s">
        <v>212</v>
      </c>
      <c r="I146" s="16">
        <v>41</v>
      </c>
      <c r="J146" s="21"/>
      <c r="K146" s="22" t="s">
        <v>160</v>
      </c>
    </row>
    <row r="147" spans="1:11" x14ac:dyDescent="0.25">
      <c r="A147" s="15" t="s">
        <v>196</v>
      </c>
      <c r="B147" s="16">
        <v>631863</v>
      </c>
      <c r="C147" s="16" t="s">
        <v>70</v>
      </c>
      <c r="D147" s="17">
        <v>2444.3000000000002</v>
      </c>
      <c r="E147" s="17"/>
      <c r="F147" s="18">
        <f t="shared" si="2"/>
        <v>2667472.2400000007</v>
      </c>
      <c r="G147" s="19" t="s">
        <v>81</v>
      </c>
      <c r="H147" s="20" t="s">
        <v>111</v>
      </c>
      <c r="I147" s="16">
        <v>2132134</v>
      </c>
      <c r="J147" s="21"/>
      <c r="K147" s="22" t="s">
        <v>203</v>
      </c>
    </row>
    <row r="148" spans="1:11" x14ac:dyDescent="0.25">
      <c r="A148" s="15" t="s">
        <v>196</v>
      </c>
      <c r="B148" s="16">
        <v>163235</v>
      </c>
      <c r="C148" s="16" t="s">
        <v>70</v>
      </c>
      <c r="D148" s="17">
        <v>300</v>
      </c>
      <c r="E148" s="17"/>
      <c r="F148" s="18">
        <f t="shared" si="2"/>
        <v>2667172.2400000007</v>
      </c>
      <c r="G148" s="19" t="s">
        <v>113</v>
      </c>
      <c r="H148" s="20" t="s">
        <v>213</v>
      </c>
      <c r="I148" s="16">
        <v>81</v>
      </c>
      <c r="J148" s="21"/>
      <c r="K148" s="22" t="s">
        <v>52</v>
      </c>
    </row>
    <row r="149" spans="1:11" x14ac:dyDescent="0.25">
      <c r="A149" s="15" t="s">
        <v>196</v>
      </c>
      <c r="B149" s="16">
        <v>162258</v>
      </c>
      <c r="C149" s="16" t="s">
        <v>70</v>
      </c>
      <c r="D149" s="17">
        <v>6000</v>
      </c>
      <c r="E149" s="17"/>
      <c r="F149" s="18">
        <f t="shared" si="2"/>
        <v>2661172.2400000007</v>
      </c>
      <c r="G149" s="19" t="s">
        <v>113</v>
      </c>
      <c r="H149" s="20" t="s">
        <v>214</v>
      </c>
      <c r="I149" s="16">
        <v>53</v>
      </c>
      <c r="J149" s="21"/>
      <c r="K149" s="22" t="s">
        <v>160</v>
      </c>
    </row>
    <row r="150" spans="1:11" x14ac:dyDescent="0.25">
      <c r="A150" s="15" t="s">
        <v>196</v>
      </c>
      <c r="B150" s="16">
        <v>464247</v>
      </c>
      <c r="C150" s="16" t="s">
        <v>70</v>
      </c>
      <c r="D150" s="17">
        <v>32086.11</v>
      </c>
      <c r="E150" s="17"/>
      <c r="F150" s="18">
        <f t="shared" si="2"/>
        <v>2629086.1300000008</v>
      </c>
      <c r="G150" s="19" t="s">
        <v>204</v>
      </c>
      <c r="H150" s="20" t="s">
        <v>201</v>
      </c>
      <c r="I150" s="16">
        <v>37</v>
      </c>
      <c r="J150" s="21"/>
      <c r="K150" s="22" t="s">
        <v>80</v>
      </c>
    </row>
    <row r="151" spans="1:11" x14ac:dyDescent="0.25">
      <c r="A151" s="15" t="s">
        <v>196</v>
      </c>
      <c r="B151" s="16">
        <v>464989</v>
      </c>
      <c r="C151" s="16" t="s">
        <v>70</v>
      </c>
      <c r="D151" s="17">
        <v>212.38</v>
      </c>
      <c r="E151" s="17"/>
      <c r="F151" s="18">
        <f t="shared" si="2"/>
        <v>2628873.7500000009</v>
      </c>
      <c r="G151" s="19" t="s">
        <v>204</v>
      </c>
      <c r="H151" s="20" t="s">
        <v>201</v>
      </c>
      <c r="I151" s="16">
        <v>40</v>
      </c>
      <c r="J151" s="21"/>
      <c r="K151" s="22" t="s">
        <v>80</v>
      </c>
    </row>
    <row r="152" spans="1:11" x14ac:dyDescent="0.25">
      <c r="A152" s="15" t="s">
        <v>196</v>
      </c>
      <c r="B152" s="16">
        <v>484596</v>
      </c>
      <c r="C152" s="16" t="s">
        <v>70</v>
      </c>
      <c r="D152" s="17">
        <v>653.4</v>
      </c>
      <c r="E152" s="17"/>
      <c r="F152" s="18">
        <f t="shared" si="2"/>
        <v>2628220.350000001</v>
      </c>
      <c r="G152" s="19" t="s">
        <v>136</v>
      </c>
      <c r="H152" s="20" t="s">
        <v>215</v>
      </c>
      <c r="I152" s="16">
        <v>1160143</v>
      </c>
      <c r="J152" s="21"/>
      <c r="K152" s="22" t="s">
        <v>42</v>
      </c>
    </row>
    <row r="153" spans="1:11" x14ac:dyDescent="0.25">
      <c r="A153" s="15" t="s">
        <v>196</v>
      </c>
      <c r="B153" s="16">
        <v>865350</v>
      </c>
      <c r="C153" s="16" t="s">
        <v>70</v>
      </c>
      <c r="D153" s="17">
        <v>28.03</v>
      </c>
      <c r="E153" s="17"/>
      <c r="F153" s="18">
        <f t="shared" si="2"/>
        <v>2628192.3200000012</v>
      </c>
      <c r="G153" s="19" t="s">
        <v>216</v>
      </c>
      <c r="H153" s="20" t="s">
        <v>217</v>
      </c>
      <c r="I153" s="16" t="s">
        <v>218</v>
      </c>
      <c r="J153" s="21"/>
      <c r="K153" s="22" t="s">
        <v>54</v>
      </c>
    </row>
    <row r="154" spans="1:11" x14ac:dyDescent="0.25">
      <c r="A154" s="15" t="s">
        <v>196</v>
      </c>
      <c r="B154" s="16">
        <v>176514</v>
      </c>
      <c r="C154" s="16" t="s">
        <v>70</v>
      </c>
      <c r="D154" s="17">
        <v>2815.5</v>
      </c>
      <c r="E154" s="17"/>
      <c r="F154" s="18">
        <f t="shared" si="2"/>
        <v>2625376.8200000012</v>
      </c>
      <c r="G154" s="19" t="s">
        <v>113</v>
      </c>
      <c r="H154" s="20" t="s">
        <v>219</v>
      </c>
      <c r="I154" s="16">
        <v>39</v>
      </c>
      <c r="J154" s="21"/>
      <c r="K154" s="22" t="s">
        <v>49</v>
      </c>
    </row>
    <row r="155" spans="1:11" x14ac:dyDescent="0.25">
      <c r="A155" s="15" t="s">
        <v>196</v>
      </c>
      <c r="B155" s="16">
        <v>465504</v>
      </c>
      <c r="C155" s="16" t="s">
        <v>70</v>
      </c>
      <c r="D155" s="17">
        <v>4278.5</v>
      </c>
      <c r="E155" s="17"/>
      <c r="F155" s="18">
        <f t="shared" si="2"/>
        <v>2621098.3200000012</v>
      </c>
      <c r="G155" s="19" t="s">
        <v>207</v>
      </c>
      <c r="H155" s="20" t="s">
        <v>201</v>
      </c>
      <c r="I155" s="16">
        <v>36</v>
      </c>
      <c r="J155" s="21"/>
      <c r="K155" s="22" t="s">
        <v>80</v>
      </c>
    </row>
    <row r="156" spans="1:11" x14ac:dyDescent="0.25">
      <c r="A156" s="15" t="s">
        <v>196</v>
      </c>
      <c r="B156" s="16">
        <v>868575</v>
      </c>
      <c r="C156" s="16" t="s">
        <v>70</v>
      </c>
      <c r="D156" s="17">
        <v>43451.73</v>
      </c>
      <c r="E156" s="17"/>
      <c r="F156" s="18">
        <f t="shared" si="2"/>
        <v>2577646.5900000012</v>
      </c>
      <c r="G156" s="19" t="s">
        <v>220</v>
      </c>
      <c r="H156" s="20" t="s">
        <v>217</v>
      </c>
      <c r="I156" s="16" t="s">
        <v>221</v>
      </c>
      <c r="J156" s="21"/>
      <c r="K156" s="22" t="s">
        <v>76</v>
      </c>
    </row>
    <row r="157" spans="1:11" x14ac:dyDescent="0.25">
      <c r="A157" s="15" t="s">
        <v>196</v>
      </c>
      <c r="B157" s="16">
        <v>164304</v>
      </c>
      <c r="C157" s="16" t="s">
        <v>70</v>
      </c>
      <c r="D157" s="17">
        <v>8850</v>
      </c>
      <c r="E157" s="17"/>
      <c r="F157" s="18">
        <f t="shared" si="2"/>
        <v>2568796.5900000012</v>
      </c>
      <c r="G157" s="19" t="s">
        <v>113</v>
      </c>
      <c r="H157" s="20" t="s">
        <v>222</v>
      </c>
      <c r="I157" s="16">
        <v>70</v>
      </c>
      <c r="J157" s="21"/>
      <c r="K157" s="22" t="s">
        <v>160</v>
      </c>
    </row>
    <row r="158" spans="1:11" x14ac:dyDescent="0.25">
      <c r="A158" s="15" t="s">
        <v>196</v>
      </c>
      <c r="B158" s="16">
        <v>486372</v>
      </c>
      <c r="C158" s="16" t="s">
        <v>70</v>
      </c>
      <c r="D158" s="17">
        <v>292.45999999999998</v>
      </c>
      <c r="E158" s="17"/>
      <c r="F158" s="18">
        <f t="shared" si="2"/>
        <v>2568504.1300000013</v>
      </c>
      <c r="G158" s="19" t="s">
        <v>136</v>
      </c>
      <c r="H158" s="20" t="s">
        <v>215</v>
      </c>
      <c r="I158" s="16">
        <v>126426388</v>
      </c>
      <c r="J158" s="21"/>
      <c r="K158" s="22" t="s">
        <v>223</v>
      </c>
    </row>
    <row r="159" spans="1:11" x14ac:dyDescent="0.25">
      <c r="A159" s="15" t="s">
        <v>196</v>
      </c>
      <c r="B159" s="16">
        <v>632548</v>
      </c>
      <c r="C159" s="16" t="s">
        <v>70</v>
      </c>
      <c r="D159" s="17">
        <v>40</v>
      </c>
      <c r="E159" s="17"/>
      <c r="F159" s="18">
        <f t="shared" si="2"/>
        <v>2568464.1300000013</v>
      </c>
      <c r="G159" s="19" t="s">
        <v>81</v>
      </c>
      <c r="H159" s="20" t="s">
        <v>111</v>
      </c>
      <c r="I159" s="16">
        <v>2131997</v>
      </c>
      <c r="J159" s="21"/>
      <c r="K159" s="22" t="s">
        <v>203</v>
      </c>
    </row>
    <row r="160" spans="1:11" x14ac:dyDescent="0.25">
      <c r="A160" s="15" t="s">
        <v>224</v>
      </c>
      <c r="B160" s="16">
        <v>674280</v>
      </c>
      <c r="C160" s="16" t="s">
        <v>70</v>
      </c>
      <c r="D160" s="17">
        <v>46.65</v>
      </c>
      <c r="E160" s="17"/>
      <c r="F160" s="18">
        <f t="shared" si="2"/>
        <v>2568417.4800000014</v>
      </c>
      <c r="G160" s="19" t="s">
        <v>81</v>
      </c>
      <c r="H160" s="20" t="s">
        <v>225</v>
      </c>
      <c r="I160" s="16">
        <v>77129</v>
      </c>
      <c r="J160" s="21"/>
      <c r="K160" s="22" t="s">
        <v>101</v>
      </c>
    </row>
    <row r="161" spans="1:11" x14ac:dyDescent="0.25">
      <c r="A161" s="15" t="s">
        <v>224</v>
      </c>
      <c r="B161" s="16">
        <v>675342</v>
      </c>
      <c r="C161" s="16" t="s">
        <v>70</v>
      </c>
      <c r="D161" s="17">
        <v>1243.3600000000001</v>
      </c>
      <c r="E161" s="17"/>
      <c r="F161" s="18">
        <f t="shared" si="2"/>
        <v>2567174.1200000015</v>
      </c>
      <c r="G161" s="19" t="s">
        <v>81</v>
      </c>
      <c r="H161" s="20" t="s">
        <v>226</v>
      </c>
      <c r="I161" s="16">
        <v>1349168</v>
      </c>
      <c r="J161" s="21"/>
      <c r="K161" s="22" t="s">
        <v>203</v>
      </c>
    </row>
    <row r="162" spans="1:11" x14ac:dyDescent="0.25">
      <c r="A162" s="15" t="s">
        <v>224</v>
      </c>
      <c r="B162" s="16">
        <v>674722</v>
      </c>
      <c r="C162" s="16" t="s">
        <v>70</v>
      </c>
      <c r="D162" s="17">
        <v>384.04</v>
      </c>
      <c r="E162" s="17"/>
      <c r="F162" s="18">
        <f t="shared" si="2"/>
        <v>2566790.0800000015</v>
      </c>
      <c r="G162" s="19" t="s">
        <v>81</v>
      </c>
      <c r="H162" s="20" t="s">
        <v>82</v>
      </c>
      <c r="I162" s="16">
        <v>2745684</v>
      </c>
      <c r="J162" s="21"/>
      <c r="K162" s="22" t="s">
        <v>95</v>
      </c>
    </row>
    <row r="163" spans="1:11" x14ac:dyDescent="0.25">
      <c r="A163" s="15" t="s">
        <v>227</v>
      </c>
      <c r="B163" s="16">
        <v>482364</v>
      </c>
      <c r="C163" s="16" t="s">
        <v>70</v>
      </c>
      <c r="D163" s="17">
        <v>20.080000000000002</v>
      </c>
      <c r="E163" s="17"/>
      <c r="F163" s="18">
        <f t="shared" si="2"/>
        <v>2566770.0000000014</v>
      </c>
      <c r="G163" s="19" t="s">
        <v>207</v>
      </c>
      <c r="H163" s="20" t="s">
        <v>228</v>
      </c>
      <c r="I163" s="16" t="s">
        <v>229</v>
      </c>
      <c r="J163" s="21"/>
      <c r="K163" s="22" t="s">
        <v>230</v>
      </c>
    </row>
    <row r="164" spans="1:11" x14ac:dyDescent="0.25">
      <c r="A164" s="15" t="s">
        <v>227</v>
      </c>
      <c r="B164" s="16">
        <v>300003</v>
      </c>
      <c r="C164" s="16" t="s">
        <v>231</v>
      </c>
      <c r="D164" s="17">
        <v>2700</v>
      </c>
      <c r="E164" s="17"/>
      <c r="F164" s="18">
        <f t="shared" si="2"/>
        <v>2564070.0000000014</v>
      </c>
      <c r="G164" s="19" t="s">
        <v>113</v>
      </c>
      <c r="H164" s="20" t="s">
        <v>232</v>
      </c>
      <c r="I164" s="16">
        <v>5</v>
      </c>
      <c r="J164" s="21"/>
      <c r="K164" s="22" t="s">
        <v>49</v>
      </c>
    </row>
    <row r="165" spans="1:11" x14ac:dyDescent="0.25">
      <c r="A165" s="15" t="s">
        <v>227</v>
      </c>
      <c r="B165" s="16">
        <v>475887</v>
      </c>
      <c r="C165" s="16" t="s">
        <v>70</v>
      </c>
      <c r="D165" s="17">
        <v>1030</v>
      </c>
      <c r="E165" s="17"/>
      <c r="F165" s="18">
        <f t="shared" si="2"/>
        <v>2563040.0000000014</v>
      </c>
      <c r="G165" s="19" t="s">
        <v>116</v>
      </c>
      <c r="H165" s="20" t="s">
        <v>233</v>
      </c>
      <c r="I165" s="16">
        <v>255</v>
      </c>
      <c r="J165" s="21"/>
      <c r="K165" s="22" t="s">
        <v>48</v>
      </c>
    </row>
    <row r="166" spans="1:11" x14ac:dyDescent="0.25">
      <c r="A166" s="15" t="s">
        <v>227</v>
      </c>
      <c r="B166" s="16">
        <v>141826</v>
      </c>
      <c r="C166" s="16" t="s">
        <v>70</v>
      </c>
      <c r="D166" s="17">
        <v>2400</v>
      </c>
      <c r="E166" s="17"/>
      <c r="F166" s="18">
        <f t="shared" si="2"/>
        <v>2560640.0000000014</v>
      </c>
      <c r="G166" s="19" t="s">
        <v>113</v>
      </c>
      <c r="H166" s="20" t="s">
        <v>234</v>
      </c>
      <c r="I166" s="16">
        <v>21</v>
      </c>
      <c r="J166" s="21"/>
      <c r="K166" s="22" t="s">
        <v>224</v>
      </c>
    </row>
    <row r="167" spans="1:11" x14ac:dyDescent="0.25">
      <c r="A167" s="15" t="s">
        <v>227</v>
      </c>
      <c r="B167" s="16">
        <v>145232</v>
      </c>
      <c r="C167" s="16" t="s">
        <v>70</v>
      </c>
      <c r="D167" s="17">
        <v>2400</v>
      </c>
      <c r="E167" s="17"/>
      <c r="F167" s="18">
        <f t="shared" si="2"/>
        <v>2558240.0000000014</v>
      </c>
      <c r="G167" s="19" t="s">
        <v>113</v>
      </c>
      <c r="H167" s="20" t="s">
        <v>235</v>
      </c>
      <c r="I167" s="16">
        <v>71</v>
      </c>
      <c r="J167" s="21"/>
      <c r="K167" s="22" t="s">
        <v>196</v>
      </c>
    </row>
    <row r="168" spans="1:11" x14ac:dyDescent="0.25">
      <c r="A168" s="15" t="s">
        <v>227</v>
      </c>
      <c r="B168" s="16">
        <v>472094</v>
      </c>
      <c r="C168" s="16" t="s">
        <v>70</v>
      </c>
      <c r="D168" s="17">
        <v>1255.8700000000001</v>
      </c>
      <c r="E168" s="17"/>
      <c r="F168" s="18">
        <f t="shared" si="2"/>
        <v>2556984.1300000013</v>
      </c>
      <c r="G168" s="19" t="s">
        <v>81</v>
      </c>
      <c r="H168" s="20" t="s">
        <v>236</v>
      </c>
      <c r="I168" s="16">
        <v>55156</v>
      </c>
      <c r="J168" s="21"/>
      <c r="K168" s="22" t="s">
        <v>237</v>
      </c>
    </row>
    <row r="169" spans="1:11" x14ac:dyDescent="0.25">
      <c r="A169" s="15" t="s">
        <v>227</v>
      </c>
      <c r="B169" s="16">
        <v>479793</v>
      </c>
      <c r="C169" s="16" t="s">
        <v>70</v>
      </c>
      <c r="D169" s="17">
        <v>603.28</v>
      </c>
      <c r="E169" s="17"/>
      <c r="F169" s="18">
        <f t="shared" si="2"/>
        <v>2556380.8500000015</v>
      </c>
      <c r="G169" s="19" t="s">
        <v>81</v>
      </c>
      <c r="H169" s="20" t="s">
        <v>238</v>
      </c>
      <c r="I169" s="16">
        <v>65311</v>
      </c>
      <c r="J169" s="21"/>
      <c r="K169" s="22" t="s">
        <v>237</v>
      </c>
    </row>
    <row r="170" spans="1:11" x14ac:dyDescent="0.25">
      <c r="A170" s="15" t="s">
        <v>227</v>
      </c>
      <c r="B170" s="16">
        <v>471410</v>
      </c>
      <c r="C170" s="16" t="s">
        <v>70</v>
      </c>
      <c r="D170" s="17">
        <v>91.5</v>
      </c>
      <c r="E170" s="17"/>
      <c r="F170" s="18">
        <f t="shared" si="2"/>
        <v>2556289.3500000015</v>
      </c>
      <c r="G170" s="19" t="s">
        <v>86</v>
      </c>
      <c r="H170" s="20" t="s">
        <v>87</v>
      </c>
      <c r="I170" s="16">
        <v>205642</v>
      </c>
      <c r="J170" s="21"/>
      <c r="K170" s="22" t="s">
        <v>237</v>
      </c>
    </row>
    <row r="171" spans="1:11" x14ac:dyDescent="0.25">
      <c r="A171" s="15" t="s">
        <v>227</v>
      </c>
      <c r="B171" s="16">
        <v>22151</v>
      </c>
      <c r="C171" s="16" t="s">
        <v>239</v>
      </c>
      <c r="D171" s="17">
        <v>354.51</v>
      </c>
      <c r="E171" s="17"/>
      <c r="F171" s="18">
        <f t="shared" si="2"/>
        <v>2555934.8400000017</v>
      </c>
      <c r="G171" s="19" t="s">
        <v>18</v>
      </c>
      <c r="H171" s="20"/>
      <c r="I171" s="16"/>
      <c r="J171" s="21"/>
      <c r="K171" s="22"/>
    </row>
    <row r="172" spans="1:11" x14ac:dyDescent="0.25">
      <c r="A172" s="15" t="s">
        <v>227</v>
      </c>
      <c r="B172" s="16">
        <v>117880</v>
      </c>
      <c r="C172" s="16" t="s">
        <v>240</v>
      </c>
      <c r="D172" s="17">
        <v>10</v>
      </c>
      <c r="E172" s="17"/>
      <c r="F172" s="18">
        <f t="shared" si="2"/>
        <v>2555924.8400000017</v>
      </c>
      <c r="G172" s="19" t="s">
        <v>162</v>
      </c>
      <c r="H172" s="20" t="s">
        <v>163</v>
      </c>
      <c r="I172" s="16"/>
      <c r="J172" s="21"/>
      <c r="K172" s="22"/>
    </row>
    <row r="173" spans="1:11" x14ac:dyDescent="0.25">
      <c r="A173" s="15" t="s">
        <v>227</v>
      </c>
      <c r="B173" s="16">
        <v>141826</v>
      </c>
      <c r="C173" s="16" t="s">
        <v>240</v>
      </c>
      <c r="D173" s="17">
        <v>10</v>
      </c>
      <c r="E173" s="17"/>
      <c r="F173" s="18">
        <f t="shared" si="2"/>
        <v>2555914.8400000017</v>
      </c>
      <c r="G173" s="19" t="s">
        <v>162</v>
      </c>
      <c r="H173" s="20" t="s">
        <v>163</v>
      </c>
      <c r="I173" s="16"/>
      <c r="J173" s="21"/>
      <c r="K173" s="22"/>
    </row>
    <row r="174" spans="1:11" x14ac:dyDescent="0.25">
      <c r="A174" s="15" t="s">
        <v>227</v>
      </c>
      <c r="B174" s="16">
        <v>145232</v>
      </c>
      <c r="C174" s="16" t="s">
        <v>240</v>
      </c>
      <c r="D174" s="17">
        <v>10</v>
      </c>
      <c r="E174" s="17"/>
      <c r="F174" s="18">
        <f t="shared" si="2"/>
        <v>2555904.8400000017</v>
      </c>
      <c r="G174" s="19" t="s">
        <v>162</v>
      </c>
      <c r="H174" s="20" t="s">
        <v>163</v>
      </c>
      <c r="I174" s="16"/>
      <c r="J174" s="21"/>
      <c r="K174" s="22"/>
    </row>
    <row r="175" spans="1:11" x14ac:dyDescent="0.25">
      <c r="A175" s="15" t="s">
        <v>227</v>
      </c>
      <c r="B175" s="16">
        <v>117880</v>
      </c>
      <c r="C175" s="16" t="s">
        <v>241</v>
      </c>
      <c r="D175" s="17">
        <v>1126.2</v>
      </c>
      <c r="E175" s="17"/>
      <c r="F175" s="18">
        <f t="shared" si="2"/>
        <v>2554778.6400000015</v>
      </c>
      <c r="G175" s="19" t="s">
        <v>241</v>
      </c>
      <c r="H175" s="20"/>
      <c r="I175" s="16"/>
      <c r="J175" s="21"/>
      <c r="K175" s="22"/>
    </row>
    <row r="176" spans="1:11" x14ac:dyDescent="0.25">
      <c r="A176" s="15" t="s">
        <v>227</v>
      </c>
      <c r="B176" s="16">
        <v>300001</v>
      </c>
      <c r="C176" s="16" t="s">
        <v>242</v>
      </c>
      <c r="D176" s="17">
        <v>280</v>
      </c>
      <c r="E176" s="17"/>
      <c r="F176" s="18">
        <f t="shared" si="2"/>
        <v>2554498.6400000015</v>
      </c>
      <c r="G176" s="19" t="s">
        <v>243</v>
      </c>
      <c r="H176" s="20" t="s">
        <v>244</v>
      </c>
      <c r="I176" s="16">
        <v>27369</v>
      </c>
      <c r="J176" s="21"/>
      <c r="K176" s="22" t="s">
        <v>48</v>
      </c>
    </row>
    <row r="177" spans="1:11" x14ac:dyDescent="0.25">
      <c r="A177" s="15" t="s">
        <v>227</v>
      </c>
      <c r="B177" s="16">
        <v>300002</v>
      </c>
      <c r="C177" s="16" t="s">
        <v>245</v>
      </c>
      <c r="D177" s="17">
        <v>572.1</v>
      </c>
      <c r="E177" s="17"/>
      <c r="F177" s="18">
        <f t="shared" si="2"/>
        <v>2553926.5400000014</v>
      </c>
      <c r="G177" s="19" t="s">
        <v>113</v>
      </c>
      <c r="H177" s="20" t="s">
        <v>246</v>
      </c>
      <c r="I177" s="16">
        <v>32</v>
      </c>
      <c r="J177" s="21"/>
      <c r="K177" s="22" t="s">
        <v>104</v>
      </c>
    </row>
    <row r="178" spans="1:11" x14ac:dyDescent="0.25">
      <c r="A178" s="15" t="s">
        <v>227</v>
      </c>
      <c r="B178" s="16">
        <v>472450</v>
      </c>
      <c r="C178" s="16" t="s">
        <v>70</v>
      </c>
      <c r="D178" s="17">
        <v>517.70000000000005</v>
      </c>
      <c r="E178" s="17"/>
      <c r="F178" s="18">
        <f t="shared" si="2"/>
        <v>2553408.8400000012</v>
      </c>
      <c r="G178" s="19" t="s">
        <v>164</v>
      </c>
      <c r="H178" s="20" t="s">
        <v>247</v>
      </c>
      <c r="I178" s="16">
        <v>451067</v>
      </c>
      <c r="J178" s="21"/>
      <c r="K178" s="22" t="s">
        <v>248</v>
      </c>
    </row>
    <row r="179" spans="1:11" x14ac:dyDescent="0.25">
      <c r="A179" s="15" t="s">
        <v>249</v>
      </c>
      <c r="B179" s="16">
        <v>396852</v>
      </c>
      <c r="C179" s="16" t="s">
        <v>70</v>
      </c>
      <c r="D179" s="17">
        <v>1580.08</v>
      </c>
      <c r="E179" s="17"/>
      <c r="F179" s="18">
        <f t="shared" si="2"/>
        <v>2551828.7600000012</v>
      </c>
      <c r="G179" s="19" t="s">
        <v>81</v>
      </c>
      <c r="H179" s="20" t="s">
        <v>250</v>
      </c>
      <c r="I179" s="16">
        <v>285617</v>
      </c>
      <c r="J179" s="21"/>
      <c r="K179" s="22" t="s">
        <v>203</v>
      </c>
    </row>
    <row r="180" spans="1:11" x14ac:dyDescent="0.25">
      <c r="A180" s="15" t="s">
        <v>249</v>
      </c>
      <c r="B180" s="16">
        <v>296831</v>
      </c>
      <c r="C180" s="16" t="s">
        <v>251</v>
      </c>
      <c r="D180" s="17"/>
      <c r="E180" s="17">
        <v>1126.2</v>
      </c>
      <c r="F180" s="18">
        <f t="shared" si="2"/>
        <v>2552954.9600000014</v>
      </c>
      <c r="G180" s="19" t="s">
        <v>251</v>
      </c>
      <c r="H180" s="20"/>
      <c r="I180" s="16"/>
      <c r="J180" s="21"/>
      <c r="K180" s="22"/>
    </row>
    <row r="181" spans="1:11" x14ac:dyDescent="0.25">
      <c r="A181" s="15" t="s">
        <v>249</v>
      </c>
      <c r="B181" s="16">
        <v>393463</v>
      </c>
      <c r="C181" s="16" t="s">
        <v>70</v>
      </c>
      <c r="D181" s="17">
        <v>680</v>
      </c>
      <c r="E181" s="17"/>
      <c r="F181" s="18">
        <f t="shared" si="2"/>
        <v>2552274.9600000014</v>
      </c>
      <c r="G181" s="19" t="s">
        <v>81</v>
      </c>
      <c r="H181" s="20" t="s">
        <v>252</v>
      </c>
      <c r="I181" s="16">
        <v>482332</v>
      </c>
      <c r="J181" s="21"/>
      <c r="K181" s="22" t="s">
        <v>203</v>
      </c>
    </row>
    <row r="182" spans="1:11" x14ac:dyDescent="0.25">
      <c r="A182" s="15" t="s">
        <v>249</v>
      </c>
      <c r="B182" s="16">
        <v>399763</v>
      </c>
      <c r="C182" s="16" t="s">
        <v>70</v>
      </c>
      <c r="D182" s="17">
        <v>894.22</v>
      </c>
      <c r="E182" s="17"/>
      <c r="F182" s="18">
        <f t="shared" si="2"/>
        <v>2551380.7400000012</v>
      </c>
      <c r="G182" s="19" t="s">
        <v>81</v>
      </c>
      <c r="H182" s="20" t="s">
        <v>253</v>
      </c>
      <c r="I182" s="16">
        <v>39935</v>
      </c>
      <c r="J182" s="21"/>
      <c r="K182" s="22" t="s">
        <v>203</v>
      </c>
    </row>
    <row r="183" spans="1:11" x14ac:dyDescent="0.25">
      <c r="A183" s="15" t="s">
        <v>249</v>
      </c>
      <c r="B183" s="16">
        <v>142724</v>
      </c>
      <c r="C183" s="16" t="s">
        <v>70</v>
      </c>
      <c r="D183" s="17">
        <v>165</v>
      </c>
      <c r="E183" s="17"/>
      <c r="F183" s="18">
        <f t="shared" si="2"/>
        <v>2551215.7400000012</v>
      </c>
      <c r="G183" s="19" t="s">
        <v>81</v>
      </c>
      <c r="H183" s="20" t="s">
        <v>145</v>
      </c>
      <c r="I183" s="16">
        <v>235</v>
      </c>
      <c r="J183" s="21"/>
      <c r="K183" s="22" t="s">
        <v>254</v>
      </c>
    </row>
    <row r="184" spans="1:11" x14ac:dyDescent="0.25">
      <c r="A184" s="15" t="s">
        <v>249</v>
      </c>
      <c r="B184" s="16">
        <v>391877</v>
      </c>
      <c r="C184" s="16" t="s">
        <v>70</v>
      </c>
      <c r="D184" s="17">
        <v>1055.75</v>
      </c>
      <c r="E184" s="17"/>
      <c r="F184" s="18">
        <f t="shared" si="2"/>
        <v>2550159.9900000012</v>
      </c>
      <c r="G184" s="19" t="s">
        <v>81</v>
      </c>
      <c r="H184" s="20" t="s">
        <v>255</v>
      </c>
      <c r="I184" s="16">
        <v>9153</v>
      </c>
      <c r="J184" s="21"/>
      <c r="K184" s="22" t="s">
        <v>203</v>
      </c>
    </row>
    <row r="185" spans="1:11" x14ac:dyDescent="0.25">
      <c r="A185" s="15" t="s">
        <v>249</v>
      </c>
      <c r="B185" s="16">
        <v>395736</v>
      </c>
      <c r="C185" s="16" t="s">
        <v>70</v>
      </c>
      <c r="D185" s="17">
        <v>616.77</v>
      </c>
      <c r="E185" s="17"/>
      <c r="F185" s="18">
        <f t="shared" si="2"/>
        <v>2549543.2200000011</v>
      </c>
      <c r="G185" s="19" t="s">
        <v>81</v>
      </c>
      <c r="H185" s="20" t="s">
        <v>256</v>
      </c>
      <c r="I185" s="16">
        <v>85647</v>
      </c>
      <c r="J185" s="21"/>
      <c r="K185" s="22" t="s">
        <v>203</v>
      </c>
    </row>
    <row r="186" spans="1:11" x14ac:dyDescent="0.25">
      <c r="A186" s="15" t="s">
        <v>249</v>
      </c>
      <c r="B186" s="16">
        <v>396289</v>
      </c>
      <c r="C186" s="16" t="s">
        <v>70</v>
      </c>
      <c r="D186" s="17">
        <v>434</v>
      </c>
      <c r="E186" s="17"/>
      <c r="F186" s="18">
        <f t="shared" si="2"/>
        <v>2549109.2200000011</v>
      </c>
      <c r="G186" s="19" t="s">
        <v>81</v>
      </c>
      <c r="H186" s="20" t="s">
        <v>170</v>
      </c>
      <c r="I186" s="16">
        <v>230202</v>
      </c>
      <c r="J186" s="21"/>
      <c r="K186" s="22" t="s">
        <v>203</v>
      </c>
    </row>
    <row r="187" spans="1:11" x14ac:dyDescent="0.25">
      <c r="A187" s="15" t="s">
        <v>249</v>
      </c>
      <c r="B187" s="16">
        <v>394594</v>
      </c>
      <c r="C187" s="16" t="s">
        <v>70</v>
      </c>
      <c r="D187" s="17">
        <v>1351.19</v>
      </c>
      <c r="E187" s="17"/>
      <c r="F187" s="18">
        <f t="shared" si="2"/>
        <v>2547758.0300000012</v>
      </c>
      <c r="G187" s="19" t="s">
        <v>81</v>
      </c>
      <c r="H187" s="20" t="s">
        <v>257</v>
      </c>
      <c r="I187" s="16">
        <v>244689</v>
      </c>
      <c r="J187" s="21"/>
      <c r="K187" s="22" t="s">
        <v>203</v>
      </c>
    </row>
    <row r="188" spans="1:11" x14ac:dyDescent="0.25">
      <c r="A188" s="15" t="s">
        <v>249</v>
      </c>
      <c r="B188" s="16">
        <v>397250</v>
      </c>
      <c r="C188" s="16" t="s">
        <v>70</v>
      </c>
      <c r="D188" s="17">
        <v>864</v>
      </c>
      <c r="E188" s="17"/>
      <c r="F188" s="18">
        <f t="shared" si="2"/>
        <v>2546894.0300000012</v>
      </c>
      <c r="G188" s="19" t="s">
        <v>81</v>
      </c>
      <c r="H188" s="20" t="s">
        <v>258</v>
      </c>
      <c r="I188" s="16">
        <v>94967</v>
      </c>
      <c r="J188" s="21"/>
      <c r="K188" s="22" t="s">
        <v>203</v>
      </c>
    </row>
    <row r="189" spans="1:11" x14ac:dyDescent="0.25">
      <c r="A189" s="15" t="s">
        <v>249</v>
      </c>
      <c r="B189" s="16">
        <v>398252</v>
      </c>
      <c r="C189" s="16" t="s">
        <v>70</v>
      </c>
      <c r="D189" s="17">
        <v>136.97999999999999</v>
      </c>
      <c r="E189" s="17"/>
      <c r="F189" s="18">
        <f t="shared" si="2"/>
        <v>2546757.0500000012</v>
      </c>
      <c r="G189" s="19" t="s">
        <v>81</v>
      </c>
      <c r="H189" s="20" t="s">
        <v>82</v>
      </c>
      <c r="I189" s="16">
        <v>2713929</v>
      </c>
      <c r="J189" s="21"/>
      <c r="K189" s="22" t="s">
        <v>259</v>
      </c>
    </row>
    <row r="190" spans="1:11" x14ac:dyDescent="0.25">
      <c r="A190" s="15" t="s">
        <v>249</v>
      </c>
      <c r="B190" s="16">
        <v>390855</v>
      </c>
      <c r="C190" s="16" t="s">
        <v>70</v>
      </c>
      <c r="D190" s="17">
        <v>150</v>
      </c>
      <c r="E190" s="17"/>
      <c r="F190" s="18">
        <f t="shared" si="2"/>
        <v>2546607.0500000012</v>
      </c>
      <c r="G190" s="19" t="s">
        <v>81</v>
      </c>
      <c r="H190" s="20" t="s">
        <v>82</v>
      </c>
      <c r="I190" s="16">
        <v>2747469</v>
      </c>
      <c r="J190" s="21"/>
      <c r="K190" s="22" t="s">
        <v>254</v>
      </c>
    </row>
    <row r="191" spans="1:11" x14ac:dyDescent="0.25">
      <c r="A191" s="15" t="s">
        <v>249</v>
      </c>
      <c r="B191" s="16">
        <v>391309</v>
      </c>
      <c r="C191" s="16" t="s">
        <v>70</v>
      </c>
      <c r="D191" s="17">
        <v>960</v>
      </c>
      <c r="E191" s="17"/>
      <c r="F191" s="18">
        <f t="shared" si="2"/>
        <v>2545647.0500000012</v>
      </c>
      <c r="G191" s="19" t="s">
        <v>99</v>
      </c>
      <c r="H191" s="20" t="s">
        <v>100</v>
      </c>
      <c r="I191" s="16">
        <v>2518</v>
      </c>
      <c r="J191" s="21"/>
      <c r="K191" s="22" t="s">
        <v>254</v>
      </c>
    </row>
    <row r="192" spans="1:11" x14ac:dyDescent="0.25">
      <c r="A192" s="15" t="s">
        <v>249</v>
      </c>
      <c r="B192" s="16">
        <v>392344</v>
      </c>
      <c r="C192" s="16" t="s">
        <v>70</v>
      </c>
      <c r="D192" s="17">
        <v>799</v>
      </c>
      <c r="E192" s="17"/>
      <c r="F192" s="18">
        <f t="shared" si="2"/>
        <v>2544848.0500000012</v>
      </c>
      <c r="G192" s="19" t="s">
        <v>81</v>
      </c>
      <c r="H192" s="20" t="s">
        <v>260</v>
      </c>
      <c r="I192" s="16">
        <v>338064</v>
      </c>
      <c r="J192" s="21"/>
      <c r="K192" s="22" t="s">
        <v>203</v>
      </c>
    </row>
    <row r="193" spans="1:11" x14ac:dyDescent="0.25">
      <c r="A193" s="15" t="s">
        <v>249</v>
      </c>
      <c r="B193" s="16">
        <v>398742</v>
      </c>
      <c r="C193" s="16" t="s">
        <v>70</v>
      </c>
      <c r="D193" s="17">
        <v>1825.0900000000001</v>
      </c>
      <c r="E193" s="17"/>
      <c r="F193" s="18">
        <f t="shared" si="2"/>
        <v>2543022.9600000014</v>
      </c>
      <c r="G193" s="19" t="s">
        <v>81</v>
      </c>
      <c r="H193" s="20" t="s">
        <v>92</v>
      </c>
      <c r="I193" s="16">
        <v>99984</v>
      </c>
      <c r="J193" s="21"/>
      <c r="K193" s="22" t="s">
        <v>203</v>
      </c>
    </row>
    <row r="194" spans="1:11" x14ac:dyDescent="0.25">
      <c r="A194" s="15" t="s">
        <v>249</v>
      </c>
      <c r="B194" s="16">
        <v>390045</v>
      </c>
      <c r="C194" s="16" t="s">
        <v>70</v>
      </c>
      <c r="D194" s="17">
        <v>805.68000000000006</v>
      </c>
      <c r="E194" s="17"/>
      <c r="F194" s="18">
        <f t="shared" si="2"/>
        <v>2542217.2800000012</v>
      </c>
      <c r="G194" s="19" t="s">
        <v>81</v>
      </c>
      <c r="H194" s="20" t="s">
        <v>261</v>
      </c>
      <c r="I194" s="16">
        <v>907736</v>
      </c>
      <c r="J194" s="21"/>
      <c r="K194" s="22" t="s">
        <v>254</v>
      </c>
    </row>
    <row r="195" spans="1:11" x14ac:dyDescent="0.25">
      <c r="A195" s="15" t="s">
        <v>249</v>
      </c>
      <c r="B195" s="16">
        <v>399177</v>
      </c>
      <c r="C195" s="16" t="s">
        <v>70</v>
      </c>
      <c r="D195" s="17">
        <v>1386.3</v>
      </c>
      <c r="E195" s="17"/>
      <c r="F195" s="18">
        <f t="shared" si="2"/>
        <v>2540830.9800000014</v>
      </c>
      <c r="G195" s="19" t="s">
        <v>81</v>
      </c>
      <c r="H195" s="20" t="s">
        <v>92</v>
      </c>
      <c r="I195" s="16">
        <v>1125720</v>
      </c>
      <c r="J195" s="21"/>
      <c r="K195" s="22" t="s">
        <v>254</v>
      </c>
    </row>
    <row r="196" spans="1:11" x14ac:dyDescent="0.25">
      <c r="A196" s="15" t="s">
        <v>249</v>
      </c>
      <c r="B196" s="16">
        <v>394006</v>
      </c>
      <c r="C196" s="16" t="s">
        <v>70</v>
      </c>
      <c r="D196" s="17">
        <v>551.6</v>
      </c>
      <c r="E196" s="17"/>
      <c r="F196" s="18">
        <f t="shared" si="2"/>
        <v>2540279.3800000013</v>
      </c>
      <c r="G196" s="19" t="s">
        <v>81</v>
      </c>
      <c r="H196" s="20" t="s">
        <v>262</v>
      </c>
      <c r="I196" s="16">
        <v>10521</v>
      </c>
      <c r="J196" s="21"/>
      <c r="K196" s="22" t="s">
        <v>203</v>
      </c>
    </row>
    <row r="197" spans="1:11" x14ac:dyDescent="0.25">
      <c r="A197" s="15" t="s">
        <v>249</v>
      </c>
      <c r="B197" s="16">
        <v>142724</v>
      </c>
      <c r="C197" s="16" t="s">
        <v>185</v>
      </c>
      <c r="D197" s="17">
        <v>10</v>
      </c>
      <c r="E197" s="17"/>
      <c r="F197" s="18">
        <f t="shared" si="2"/>
        <v>2540269.3800000013</v>
      </c>
      <c r="G197" s="19" t="s">
        <v>162</v>
      </c>
      <c r="H197" s="20" t="s">
        <v>163</v>
      </c>
      <c r="I197" s="16"/>
      <c r="J197" s="21"/>
      <c r="K197" s="22"/>
    </row>
    <row r="198" spans="1:11" x14ac:dyDescent="0.25">
      <c r="A198" s="15" t="s">
        <v>249</v>
      </c>
      <c r="B198" s="16">
        <v>397688</v>
      </c>
      <c r="C198" s="16" t="s">
        <v>70</v>
      </c>
      <c r="D198" s="17">
        <v>419</v>
      </c>
      <c r="E198" s="17"/>
      <c r="F198" s="18">
        <f t="shared" si="2"/>
        <v>2539850.3800000013</v>
      </c>
      <c r="G198" s="19" t="s">
        <v>263</v>
      </c>
      <c r="H198" s="20" t="s">
        <v>264</v>
      </c>
      <c r="I198" s="16">
        <v>32175</v>
      </c>
      <c r="J198" s="21"/>
      <c r="K198" s="22" t="s">
        <v>203</v>
      </c>
    </row>
    <row r="199" spans="1:11" x14ac:dyDescent="0.25">
      <c r="A199" s="15" t="s">
        <v>265</v>
      </c>
      <c r="B199" s="16">
        <v>945522</v>
      </c>
      <c r="C199" s="16" t="s">
        <v>70</v>
      </c>
      <c r="D199" s="17">
        <v>330.85</v>
      </c>
      <c r="E199" s="17"/>
      <c r="F199" s="18">
        <f t="shared" si="2"/>
        <v>2539519.5300000012</v>
      </c>
      <c r="G199" s="19" t="s">
        <v>102</v>
      </c>
      <c r="H199" s="20" t="s">
        <v>266</v>
      </c>
      <c r="I199" s="16">
        <v>63296</v>
      </c>
      <c r="J199" s="21"/>
      <c r="K199" s="22" t="s">
        <v>254</v>
      </c>
    </row>
    <row r="200" spans="1:11" x14ac:dyDescent="0.25">
      <c r="A200" s="15" t="s">
        <v>265</v>
      </c>
      <c r="B200" s="16">
        <v>181843</v>
      </c>
      <c r="C200" s="16" t="s">
        <v>185</v>
      </c>
      <c r="D200" s="17">
        <v>10</v>
      </c>
      <c r="E200" s="17"/>
      <c r="F200" s="18">
        <f t="shared" si="2"/>
        <v>2539509.5300000012</v>
      </c>
      <c r="G200" s="19" t="s">
        <v>162</v>
      </c>
      <c r="H200" s="20" t="s">
        <v>163</v>
      </c>
      <c r="I200" s="16"/>
      <c r="J200" s="21"/>
      <c r="K200" s="22"/>
    </row>
    <row r="201" spans="1:11" x14ac:dyDescent="0.25">
      <c r="A201" s="15" t="s">
        <v>265</v>
      </c>
      <c r="B201" s="16">
        <v>932965</v>
      </c>
      <c r="C201" s="16" t="s">
        <v>70</v>
      </c>
      <c r="D201" s="17">
        <v>475</v>
      </c>
      <c r="E201" s="17"/>
      <c r="F201" s="18">
        <f t="shared" si="2"/>
        <v>2539034.5300000012</v>
      </c>
      <c r="G201" s="19" t="s">
        <v>81</v>
      </c>
      <c r="H201" s="20" t="s">
        <v>193</v>
      </c>
      <c r="I201" s="16">
        <v>14048</v>
      </c>
      <c r="J201" s="21"/>
      <c r="K201" s="22" t="s">
        <v>203</v>
      </c>
    </row>
    <row r="202" spans="1:11" x14ac:dyDescent="0.25">
      <c r="A202" s="15" t="s">
        <v>265</v>
      </c>
      <c r="B202" s="16">
        <v>949217</v>
      </c>
      <c r="C202" s="16" t="s">
        <v>70</v>
      </c>
      <c r="D202" s="17">
        <v>572.5</v>
      </c>
      <c r="E202" s="17"/>
      <c r="F202" s="18">
        <f t="shared" ref="F202:F257" si="3">F201-D202+E202</f>
        <v>2538462.0300000012</v>
      </c>
      <c r="G202" s="19" t="s">
        <v>81</v>
      </c>
      <c r="H202" s="20" t="s">
        <v>267</v>
      </c>
      <c r="I202" s="16">
        <v>154685</v>
      </c>
      <c r="J202" s="21"/>
      <c r="K202" s="22" t="s">
        <v>254</v>
      </c>
    </row>
    <row r="203" spans="1:11" x14ac:dyDescent="0.25">
      <c r="A203" s="15" t="s">
        <v>265</v>
      </c>
      <c r="B203" s="16">
        <v>231089</v>
      </c>
      <c r="C203" s="16" t="s">
        <v>70</v>
      </c>
      <c r="D203" s="17">
        <v>1992.06</v>
      </c>
      <c r="E203" s="17"/>
      <c r="F203" s="18">
        <f t="shared" si="3"/>
        <v>2536469.9700000011</v>
      </c>
      <c r="G203" s="19" t="s">
        <v>268</v>
      </c>
      <c r="H203" s="20" t="s">
        <v>269</v>
      </c>
      <c r="I203" s="16">
        <v>13674466</v>
      </c>
      <c r="J203" s="21"/>
      <c r="K203" s="22" t="s">
        <v>41</v>
      </c>
    </row>
    <row r="204" spans="1:11" x14ac:dyDescent="0.25">
      <c r="A204" s="15" t="s">
        <v>265</v>
      </c>
      <c r="B204" s="16">
        <v>948359</v>
      </c>
      <c r="C204" s="16" t="s">
        <v>70</v>
      </c>
      <c r="D204" s="17">
        <v>300</v>
      </c>
      <c r="E204" s="17"/>
      <c r="F204" s="18">
        <f t="shared" si="3"/>
        <v>2536169.9700000011</v>
      </c>
      <c r="G204" s="19" t="s">
        <v>81</v>
      </c>
      <c r="H204" s="20" t="s">
        <v>270</v>
      </c>
      <c r="I204" s="16">
        <v>51509</v>
      </c>
      <c r="J204" s="21"/>
      <c r="K204" s="22" t="s">
        <v>237</v>
      </c>
    </row>
    <row r="205" spans="1:11" x14ac:dyDescent="0.25">
      <c r="A205" s="15" t="s">
        <v>265</v>
      </c>
      <c r="B205" s="16">
        <v>937647</v>
      </c>
      <c r="C205" s="16" t="s">
        <v>70</v>
      </c>
      <c r="D205" s="17">
        <v>2883.65</v>
      </c>
      <c r="E205" s="17"/>
      <c r="F205" s="18">
        <f t="shared" si="3"/>
        <v>2533286.3200000012</v>
      </c>
      <c r="G205" s="19" t="s">
        <v>102</v>
      </c>
      <c r="H205" s="20" t="s">
        <v>271</v>
      </c>
      <c r="I205" s="16">
        <v>6374</v>
      </c>
      <c r="J205" s="21"/>
      <c r="K205" s="22" t="s">
        <v>237</v>
      </c>
    </row>
    <row r="206" spans="1:11" x14ac:dyDescent="0.25">
      <c r="A206" s="15" t="s">
        <v>265</v>
      </c>
      <c r="B206" s="16">
        <v>947381</v>
      </c>
      <c r="C206" s="16" t="s">
        <v>70</v>
      </c>
      <c r="D206" s="17">
        <v>779.92000000000007</v>
      </c>
      <c r="E206" s="17"/>
      <c r="F206" s="18">
        <f t="shared" si="3"/>
        <v>2532506.4000000013</v>
      </c>
      <c r="G206" s="19" t="s">
        <v>81</v>
      </c>
      <c r="H206" s="20" t="s">
        <v>82</v>
      </c>
      <c r="I206" s="16">
        <v>2715563</v>
      </c>
      <c r="J206" s="21"/>
      <c r="K206" s="22" t="s">
        <v>272</v>
      </c>
    </row>
    <row r="207" spans="1:11" x14ac:dyDescent="0.25">
      <c r="A207" s="15" t="s">
        <v>265</v>
      </c>
      <c r="B207" s="16">
        <v>939247</v>
      </c>
      <c r="C207" s="16" t="s">
        <v>70</v>
      </c>
      <c r="D207" s="17">
        <v>1678</v>
      </c>
      <c r="E207" s="17"/>
      <c r="F207" s="18">
        <f t="shared" si="3"/>
        <v>2530828.4000000013</v>
      </c>
      <c r="G207" s="19" t="s">
        <v>81</v>
      </c>
      <c r="H207" s="20" t="s">
        <v>172</v>
      </c>
      <c r="I207" s="16">
        <v>2230</v>
      </c>
      <c r="J207" s="21"/>
      <c r="K207" s="22" t="s">
        <v>237</v>
      </c>
    </row>
    <row r="208" spans="1:11" x14ac:dyDescent="0.25">
      <c r="A208" s="15" t="s">
        <v>265</v>
      </c>
      <c r="B208" s="16">
        <v>946492</v>
      </c>
      <c r="C208" s="16" t="s">
        <v>70</v>
      </c>
      <c r="D208" s="17">
        <v>320</v>
      </c>
      <c r="E208" s="17"/>
      <c r="F208" s="18">
        <f t="shared" si="3"/>
        <v>2530508.4000000013</v>
      </c>
      <c r="G208" s="19" t="s">
        <v>99</v>
      </c>
      <c r="H208" s="20" t="s">
        <v>100</v>
      </c>
      <c r="I208" s="16">
        <v>2531</v>
      </c>
      <c r="J208" s="21"/>
      <c r="K208" s="22" t="s">
        <v>273</v>
      </c>
    </row>
    <row r="209" spans="1:11" x14ac:dyDescent="0.25">
      <c r="A209" s="15" t="s">
        <v>265</v>
      </c>
      <c r="B209" s="16">
        <v>932139</v>
      </c>
      <c r="C209" s="16" t="s">
        <v>70</v>
      </c>
      <c r="D209" s="17">
        <v>8206.49</v>
      </c>
      <c r="E209" s="17"/>
      <c r="F209" s="18">
        <f t="shared" si="3"/>
        <v>2522301.9100000011</v>
      </c>
      <c r="G209" s="19" t="s">
        <v>81</v>
      </c>
      <c r="H209" s="20" t="s">
        <v>84</v>
      </c>
      <c r="I209" s="16">
        <v>743616</v>
      </c>
      <c r="J209" s="21"/>
      <c r="K209" s="22" t="s">
        <v>237</v>
      </c>
    </row>
    <row r="210" spans="1:11" x14ac:dyDescent="0.25">
      <c r="A210" s="15" t="s">
        <v>265</v>
      </c>
      <c r="B210" s="16">
        <v>177927</v>
      </c>
      <c r="C210" s="16" t="s">
        <v>70</v>
      </c>
      <c r="D210" s="17">
        <v>1200</v>
      </c>
      <c r="E210" s="17"/>
      <c r="F210" s="18">
        <f t="shared" si="3"/>
        <v>2521101.9100000011</v>
      </c>
      <c r="G210" s="19" t="s">
        <v>113</v>
      </c>
      <c r="H210" s="20" t="s">
        <v>274</v>
      </c>
      <c r="I210" s="16">
        <v>61</v>
      </c>
      <c r="J210" s="21"/>
      <c r="K210" s="22" t="s">
        <v>49</v>
      </c>
    </row>
    <row r="211" spans="1:11" x14ac:dyDescent="0.25">
      <c r="A211" s="15" t="s">
        <v>265</v>
      </c>
      <c r="B211" s="16">
        <v>940369</v>
      </c>
      <c r="C211" s="16" t="s">
        <v>70</v>
      </c>
      <c r="D211" s="17">
        <v>228</v>
      </c>
      <c r="E211" s="17"/>
      <c r="F211" s="18">
        <f t="shared" si="3"/>
        <v>2520873.9100000011</v>
      </c>
      <c r="G211" s="19" t="s">
        <v>81</v>
      </c>
      <c r="H211" s="20" t="s">
        <v>167</v>
      </c>
      <c r="I211" s="16">
        <v>30946</v>
      </c>
      <c r="J211" s="21"/>
      <c r="K211" s="22" t="s">
        <v>237</v>
      </c>
    </row>
    <row r="212" spans="1:11" x14ac:dyDescent="0.25">
      <c r="A212" s="15" t="s">
        <v>265</v>
      </c>
      <c r="B212" s="16">
        <v>941575</v>
      </c>
      <c r="C212" s="16" t="s">
        <v>70</v>
      </c>
      <c r="D212" s="17">
        <v>2997.86</v>
      </c>
      <c r="E212" s="17"/>
      <c r="F212" s="18">
        <f t="shared" si="3"/>
        <v>2517876.0500000012</v>
      </c>
      <c r="G212" s="19" t="s">
        <v>81</v>
      </c>
      <c r="H212" s="20" t="s">
        <v>275</v>
      </c>
      <c r="I212" s="16">
        <v>2632</v>
      </c>
      <c r="J212" s="21"/>
      <c r="K212" s="22" t="s">
        <v>237</v>
      </c>
    </row>
    <row r="213" spans="1:11" x14ac:dyDescent="0.25">
      <c r="A213" s="15" t="s">
        <v>265</v>
      </c>
      <c r="B213" s="16">
        <v>935395</v>
      </c>
      <c r="C213" s="16" t="s">
        <v>70</v>
      </c>
      <c r="D213" s="17">
        <v>1423</v>
      </c>
      <c r="E213" s="17"/>
      <c r="F213" s="18">
        <f t="shared" si="3"/>
        <v>2516453.0500000012</v>
      </c>
      <c r="G213" s="19" t="s">
        <v>81</v>
      </c>
      <c r="H213" s="20" t="s">
        <v>276</v>
      </c>
      <c r="I213" s="16">
        <v>110201</v>
      </c>
      <c r="J213" s="21"/>
      <c r="K213" s="22" t="s">
        <v>237</v>
      </c>
    </row>
    <row r="214" spans="1:11" x14ac:dyDescent="0.25">
      <c r="A214" s="15" t="s">
        <v>265</v>
      </c>
      <c r="B214" s="16">
        <v>931119</v>
      </c>
      <c r="C214" s="16" t="s">
        <v>70</v>
      </c>
      <c r="D214" s="17">
        <v>1913.33</v>
      </c>
      <c r="E214" s="17"/>
      <c r="F214" s="18">
        <f t="shared" si="3"/>
        <v>2514539.7200000011</v>
      </c>
      <c r="G214" s="19" t="s">
        <v>81</v>
      </c>
      <c r="H214" s="20" t="s">
        <v>84</v>
      </c>
      <c r="I214" s="16">
        <v>7833</v>
      </c>
      <c r="J214" s="21"/>
      <c r="K214" s="22" t="s">
        <v>237</v>
      </c>
    </row>
    <row r="215" spans="1:11" x14ac:dyDescent="0.25">
      <c r="A215" s="15" t="s">
        <v>265</v>
      </c>
      <c r="B215" s="16">
        <v>936265</v>
      </c>
      <c r="C215" s="16" t="s">
        <v>70</v>
      </c>
      <c r="D215" s="17">
        <v>1027.1300000000001</v>
      </c>
      <c r="E215" s="17"/>
      <c r="F215" s="18">
        <f t="shared" si="3"/>
        <v>2513512.5900000012</v>
      </c>
      <c r="G215" s="19" t="s">
        <v>81</v>
      </c>
      <c r="H215" s="20" t="s">
        <v>277</v>
      </c>
      <c r="I215" s="16">
        <v>37857</v>
      </c>
      <c r="J215" s="21"/>
      <c r="K215" s="22" t="s">
        <v>237</v>
      </c>
    </row>
    <row r="216" spans="1:11" x14ac:dyDescent="0.25">
      <c r="A216" s="15" t="s">
        <v>265</v>
      </c>
      <c r="B216" s="16">
        <v>934088</v>
      </c>
      <c r="C216" s="16" t="s">
        <v>70</v>
      </c>
      <c r="D216" s="17">
        <v>1036.8</v>
      </c>
      <c r="E216" s="17"/>
      <c r="F216" s="18">
        <f t="shared" si="3"/>
        <v>2512475.7900000014</v>
      </c>
      <c r="G216" s="19" t="s">
        <v>81</v>
      </c>
      <c r="H216" s="20" t="s">
        <v>278</v>
      </c>
      <c r="I216" s="16">
        <v>154584</v>
      </c>
      <c r="J216" s="21"/>
      <c r="K216" s="22" t="s">
        <v>237</v>
      </c>
    </row>
    <row r="217" spans="1:11" x14ac:dyDescent="0.25">
      <c r="A217" s="15" t="s">
        <v>265</v>
      </c>
      <c r="B217" s="16">
        <v>145515</v>
      </c>
      <c r="C217" s="16" t="s">
        <v>70</v>
      </c>
      <c r="D217" s="17">
        <v>215.31</v>
      </c>
      <c r="E217" s="17"/>
      <c r="F217" s="18">
        <f t="shared" si="3"/>
        <v>2512260.4800000014</v>
      </c>
      <c r="G217" s="19" t="s">
        <v>81</v>
      </c>
      <c r="H217" s="20" t="s">
        <v>84</v>
      </c>
      <c r="I217" s="16">
        <v>2103</v>
      </c>
      <c r="J217" s="21"/>
      <c r="K217" s="22" t="s">
        <v>254</v>
      </c>
    </row>
    <row r="218" spans="1:11" x14ac:dyDescent="0.25">
      <c r="A218" s="15" t="s">
        <v>265</v>
      </c>
      <c r="B218" s="16">
        <v>177927</v>
      </c>
      <c r="C218" s="16" t="s">
        <v>185</v>
      </c>
      <c r="D218" s="17">
        <v>10</v>
      </c>
      <c r="E218" s="17"/>
      <c r="F218" s="18">
        <f t="shared" si="3"/>
        <v>2512250.4800000014</v>
      </c>
      <c r="G218" s="19" t="s">
        <v>162</v>
      </c>
      <c r="H218" s="20" t="s">
        <v>163</v>
      </c>
      <c r="I218" s="16"/>
      <c r="J218" s="21"/>
      <c r="K218" s="22"/>
    </row>
    <row r="219" spans="1:11" x14ac:dyDescent="0.25">
      <c r="A219" s="15" t="s">
        <v>265</v>
      </c>
      <c r="B219" s="16">
        <v>181843</v>
      </c>
      <c r="C219" s="16" t="s">
        <v>70</v>
      </c>
      <c r="D219" s="17">
        <v>526.20000000000005</v>
      </c>
      <c r="E219" s="17"/>
      <c r="F219" s="18">
        <f t="shared" si="3"/>
        <v>2511724.2800000012</v>
      </c>
      <c r="G219" s="19" t="s">
        <v>113</v>
      </c>
      <c r="H219" s="20" t="s">
        <v>279</v>
      </c>
      <c r="I219" s="16">
        <v>376</v>
      </c>
      <c r="J219" s="21"/>
      <c r="K219" s="22" t="s">
        <v>230</v>
      </c>
    </row>
    <row r="220" spans="1:11" x14ac:dyDescent="0.25">
      <c r="A220" s="15" t="s">
        <v>280</v>
      </c>
      <c r="B220" s="16">
        <v>127210</v>
      </c>
      <c r="C220" s="16" t="s">
        <v>185</v>
      </c>
      <c r="D220" s="17">
        <v>10</v>
      </c>
      <c r="E220" s="17"/>
      <c r="F220" s="18">
        <f t="shared" si="3"/>
        <v>2511714.2800000012</v>
      </c>
      <c r="G220" s="19" t="s">
        <v>162</v>
      </c>
      <c r="H220" s="20" t="s">
        <v>163</v>
      </c>
      <c r="I220" s="16"/>
      <c r="J220" s="21"/>
      <c r="K220" s="22"/>
    </row>
    <row r="221" spans="1:11" x14ac:dyDescent="0.25">
      <c r="A221" s="15" t="s">
        <v>280</v>
      </c>
      <c r="B221" s="16">
        <v>271446</v>
      </c>
      <c r="C221" s="16" t="s">
        <v>281</v>
      </c>
      <c r="D221" s="17">
        <v>121205.43000000001</v>
      </c>
      <c r="E221" s="17"/>
      <c r="F221" s="18">
        <f t="shared" si="3"/>
        <v>2390508.850000001</v>
      </c>
      <c r="G221" s="19" t="s">
        <v>282</v>
      </c>
      <c r="H221" s="20"/>
      <c r="I221" s="16"/>
      <c r="J221" s="21"/>
      <c r="K221" s="22"/>
    </row>
    <row r="222" spans="1:11" x14ac:dyDescent="0.25">
      <c r="A222" s="15" t="s">
        <v>280</v>
      </c>
      <c r="B222" s="16">
        <v>127210</v>
      </c>
      <c r="C222" s="16" t="s">
        <v>70</v>
      </c>
      <c r="D222" s="17">
        <v>431.43</v>
      </c>
      <c r="E222" s="17"/>
      <c r="F222" s="18">
        <f t="shared" si="3"/>
        <v>2390077.4200000009</v>
      </c>
      <c r="G222" s="19" t="s">
        <v>102</v>
      </c>
      <c r="H222" s="20" t="s">
        <v>103</v>
      </c>
      <c r="I222" s="16">
        <v>37336</v>
      </c>
      <c r="J222" s="21"/>
      <c r="K222" s="22" t="s">
        <v>273</v>
      </c>
    </row>
    <row r="223" spans="1:11" x14ac:dyDescent="0.25">
      <c r="A223" s="15" t="s">
        <v>280</v>
      </c>
      <c r="B223" s="16">
        <v>491161</v>
      </c>
      <c r="C223" s="16" t="s">
        <v>70</v>
      </c>
      <c r="D223" s="17">
        <v>420.8</v>
      </c>
      <c r="E223" s="17"/>
      <c r="F223" s="18">
        <f t="shared" si="3"/>
        <v>2389656.620000001</v>
      </c>
      <c r="G223" s="19" t="s">
        <v>96</v>
      </c>
      <c r="H223" s="20" t="s">
        <v>283</v>
      </c>
      <c r="I223" s="16">
        <v>9707</v>
      </c>
      <c r="J223" s="21"/>
      <c r="K223" s="22" t="s">
        <v>284</v>
      </c>
    </row>
    <row r="224" spans="1:11" x14ac:dyDescent="0.25">
      <c r="A224" s="15" t="s">
        <v>285</v>
      </c>
      <c r="B224" s="16">
        <v>503490</v>
      </c>
      <c r="C224" s="16" t="s">
        <v>70</v>
      </c>
      <c r="D224" s="17">
        <v>704</v>
      </c>
      <c r="E224" s="17"/>
      <c r="F224" s="18">
        <f t="shared" si="3"/>
        <v>2388952.620000001</v>
      </c>
      <c r="G224" s="19" t="s">
        <v>81</v>
      </c>
      <c r="H224" s="20" t="s">
        <v>286</v>
      </c>
      <c r="I224" s="16">
        <v>2797</v>
      </c>
      <c r="J224" s="21"/>
      <c r="K224" s="22" t="s">
        <v>273</v>
      </c>
    </row>
    <row r="225" spans="1:11" x14ac:dyDescent="0.25">
      <c r="A225" s="15" t="s">
        <v>285</v>
      </c>
      <c r="B225" s="16">
        <v>499094</v>
      </c>
      <c r="C225" s="16" t="s">
        <v>70</v>
      </c>
      <c r="D225" s="17">
        <v>250.5</v>
      </c>
      <c r="E225" s="17"/>
      <c r="F225" s="18">
        <f t="shared" si="3"/>
        <v>2388702.120000001</v>
      </c>
      <c r="G225" s="19" t="s">
        <v>102</v>
      </c>
      <c r="H225" s="20" t="s">
        <v>103</v>
      </c>
      <c r="I225" s="16">
        <v>37372</v>
      </c>
      <c r="J225" s="21"/>
      <c r="K225" s="22" t="s">
        <v>141</v>
      </c>
    </row>
    <row r="226" spans="1:11" x14ac:dyDescent="0.25">
      <c r="A226" s="15" t="s">
        <v>285</v>
      </c>
      <c r="B226" s="16">
        <v>499662</v>
      </c>
      <c r="C226" s="16" t="s">
        <v>70</v>
      </c>
      <c r="D226" s="17">
        <v>429</v>
      </c>
      <c r="E226" s="17"/>
      <c r="F226" s="18">
        <f t="shared" si="3"/>
        <v>2388273.120000001</v>
      </c>
      <c r="G226" s="19" t="s">
        <v>102</v>
      </c>
      <c r="H226" s="20" t="s">
        <v>287</v>
      </c>
      <c r="I226" s="16">
        <v>2604</v>
      </c>
      <c r="J226" s="21"/>
      <c r="K226" s="22" t="s">
        <v>284</v>
      </c>
    </row>
    <row r="227" spans="1:11" x14ac:dyDescent="0.25">
      <c r="A227" s="15" t="s">
        <v>285</v>
      </c>
      <c r="B227" s="16">
        <v>500092</v>
      </c>
      <c r="C227" s="16" t="s">
        <v>70</v>
      </c>
      <c r="D227" s="17">
        <v>1734</v>
      </c>
      <c r="E227" s="17"/>
      <c r="F227" s="18">
        <f t="shared" si="3"/>
        <v>2386539.120000001</v>
      </c>
      <c r="G227" s="19" t="s">
        <v>96</v>
      </c>
      <c r="H227" s="20" t="s">
        <v>288</v>
      </c>
      <c r="I227" s="16">
        <v>23158</v>
      </c>
      <c r="J227" s="21"/>
      <c r="K227" s="22" t="s">
        <v>141</v>
      </c>
    </row>
    <row r="228" spans="1:11" x14ac:dyDescent="0.25">
      <c r="A228" s="15" t="s">
        <v>56</v>
      </c>
      <c r="B228" s="16">
        <v>529102</v>
      </c>
      <c r="C228" s="16" t="s">
        <v>70</v>
      </c>
      <c r="D228" s="17">
        <v>2000</v>
      </c>
      <c r="E228" s="17"/>
      <c r="F228" s="18">
        <f t="shared" si="3"/>
        <v>2384539.120000001</v>
      </c>
      <c r="G228" s="19" t="s">
        <v>81</v>
      </c>
      <c r="H228" s="20" t="s">
        <v>195</v>
      </c>
      <c r="I228" s="16">
        <v>3574</v>
      </c>
      <c r="J228" s="21"/>
      <c r="K228" s="22" t="s">
        <v>284</v>
      </c>
    </row>
    <row r="229" spans="1:11" x14ac:dyDescent="0.25">
      <c r="A229" s="15" t="s">
        <v>56</v>
      </c>
      <c r="B229" s="16">
        <v>188028</v>
      </c>
      <c r="C229" s="16" t="s">
        <v>185</v>
      </c>
      <c r="D229" s="17">
        <v>10</v>
      </c>
      <c r="E229" s="17"/>
      <c r="F229" s="18">
        <f t="shared" si="3"/>
        <v>2384529.120000001</v>
      </c>
      <c r="G229" s="19" t="s">
        <v>162</v>
      </c>
      <c r="H229" s="20" t="s">
        <v>163</v>
      </c>
      <c r="I229" s="16"/>
      <c r="J229" s="21"/>
      <c r="K229" s="22"/>
    </row>
    <row r="230" spans="1:11" x14ac:dyDescent="0.25">
      <c r="A230" s="15" t="s">
        <v>56</v>
      </c>
      <c r="B230" s="16">
        <v>187466</v>
      </c>
      <c r="C230" s="16" t="s">
        <v>70</v>
      </c>
      <c r="D230" s="17">
        <v>627</v>
      </c>
      <c r="E230" s="17"/>
      <c r="F230" s="18">
        <f t="shared" si="3"/>
        <v>2383902.120000001</v>
      </c>
      <c r="G230" s="19" t="s">
        <v>131</v>
      </c>
      <c r="H230" s="20" t="s">
        <v>132</v>
      </c>
      <c r="I230" s="16">
        <v>73369130</v>
      </c>
      <c r="J230" s="21"/>
      <c r="K230" s="22" t="s">
        <v>285</v>
      </c>
    </row>
    <row r="231" spans="1:11" x14ac:dyDescent="0.25">
      <c r="A231" s="15" t="s">
        <v>56</v>
      </c>
      <c r="B231" s="16">
        <v>186825</v>
      </c>
      <c r="C231" s="16" t="s">
        <v>70</v>
      </c>
      <c r="D231" s="17">
        <v>258</v>
      </c>
      <c r="E231" s="17"/>
      <c r="F231" s="18">
        <f t="shared" si="3"/>
        <v>2383644.120000001</v>
      </c>
      <c r="G231" s="19" t="s">
        <v>131</v>
      </c>
      <c r="H231" s="20" t="s">
        <v>289</v>
      </c>
      <c r="I231" s="16">
        <v>44136</v>
      </c>
      <c r="J231" s="21"/>
      <c r="K231" s="22" t="s">
        <v>285</v>
      </c>
    </row>
    <row r="232" spans="1:11" x14ac:dyDescent="0.25">
      <c r="A232" s="15" t="s">
        <v>56</v>
      </c>
      <c r="B232" s="16">
        <v>524610</v>
      </c>
      <c r="C232" s="16" t="s">
        <v>70</v>
      </c>
      <c r="D232" s="17">
        <v>4265.96</v>
      </c>
      <c r="E232" s="17"/>
      <c r="F232" s="18">
        <f t="shared" si="3"/>
        <v>2379378.1600000011</v>
      </c>
      <c r="G232" s="19" t="s">
        <v>81</v>
      </c>
      <c r="H232" s="20" t="s">
        <v>124</v>
      </c>
      <c r="I232" s="16">
        <v>122406</v>
      </c>
      <c r="J232" s="21"/>
      <c r="K232" s="22" t="s">
        <v>237</v>
      </c>
    </row>
    <row r="233" spans="1:11" x14ac:dyDescent="0.25">
      <c r="A233" s="15" t="s">
        <v>56</v>
      </c>
      <c r="B233" s="16">
        <v>186411</v>
      </c>
      <c r="C233" s="16" t="s">
        <v>70</v>
      </c>
      <c r="D233" s="17">
        <v>216</v>
      </c>
      <c r="E233" s="17"/>
      <c r="F233" s="18">
        <f t="shared" si="3"/>
        <v>2379162.1600000011</v>
      </c>
      <c r="G233" s="19" t="s">
        <v>131</v>
      </c>
      <c r="H233" s="20" t="s">
        <v>290</v>
      </c>
      <c r="I233" s="16">
        <v>44136</v>
      </c>
      <c r="J233" s="21"/>
      <c r="K233" s="22" t="s">
        <v>285</v>
      </c>
    </row>
    <row r="234" spans="1:11" x14ac:dyDescent="0.25">
      <c r="A234" s="15" t="s">
        <v>56</v>
      </c>
      <c r="B234" s="16">
        <v>527030</v>
      </c>
      <c r="C234" s="16" t="s">
        <v>70</v>
      </c>
      <c r="D234" s="17">
        <v>1996</v>
      </c>
      <c r="E234" s="17"/>
      <c r="F234" s="18">
        <f t="shared" si="3"/>
        <v>2377166.1600000011</v>
      </c>
      <c r="G234" s="19" t="s">
        <v>263</v>
      </c>
      <c r="H234" s="20" t="s">
        <v>291</v>
      </c>
      <c r="I234" s="16">
        <v>17147</v>
      </c>
      <c r="J234" s="21"/>
      <c r="K234" s="22" t="s">
        <v>284</v>
      </c>
    </row>
    <row r="235" spans="1:11" x14ac:dyDescent="0.25">
      <c r="A235" s="15" t="s">
        <v>56</v>
      </c>
      <c r="B235" s="16">
        <v>530203</v>
      </c>
      <c r="C235" s="16" t="s">
        <v>70</v>
      </c>
      <c r="D235" s="17">
        <v>290</v>
      </c>
      <c r="E235" s="17"/>
      <c r="F235" s="18">
        <f t="shared" si="3"/>
        <v>2376876.1600000011</v>
      </c>
      <c r="G235" s="19" t="s">
        <v>131</v>
      </c>
      <c r="H235" s="20" t="s">
        <v>292</v>
      </c>
      <c r="I235" s="16">
        <v>5196</v>
      </c>
      <c r="J235" s="21"/>
      <c r="K235" s="22" t="s">
        <v>285</v>
      </c>
    </row>
    <row r="236" spans="1:11" x14ac:dyDescent="0.25">
      <c r="A236" s="15" t="s">
        <v>56</v>
      </c>
      <c r="B236" s="16">
        <v>526477</v>
      </c>
      <c r="C236" s="16" t="s">
        <v>70</v>
      </c>
      <c r="D236" s="17">
        <v>183</v>
      </c>
      <c r="E236" s="17"/>
      <c r="F236" s="18">
        <f t="shared" si="3"/>
        <v>2376693.1600000011</v>
      </c>
      <c r="G236" s="19" t="s">
        <v>293</v>
      </c>
      <c r="H236" s="20" t="s">
        <v>266</v>
      </c>
      <c r="I236" s="16">
        <v>63348</v>
      </c>
      <c r="J236" s="21"/>
      <c r="K236" s="22" t="s">
        <v>284</v>
      </c>
    </row>
    <row r="237" spans="1:11" x14ac:dyDescent="0.25">
      <c r="A237" s="15" t="s">
        <v>56</v>
      </c>
      <c r="B237" s="16">
        <v>531234</v>
      </c>
      <c r="C237" s="16" t="s">
        <v>70</v>
      </c>
      <c r="D237" s="17">
        <v>217.5</v>
      </c>
      <c r="E237" s="17"/>
      <c r="F237" s="18">
        <f t="shared" si="3"/>
        <v>2376475.6600000011</v>
      </c>
      <c r="G237" s="19" t="s">
        <v>131</v>
      </c>
      <c r="H237" s="20" t="s">
        <v>292</v>
      </c>
      <c r="I237" s="16">
        <v>5197</v>
      </c>
      <c r="J237" s="21"/>
      <c r="K237" s="22" t="s">
        <v>285</v>
      </c>
    </row>
    <row r="238" spans="1:11" x14ac:dyDescent="0.25">
      <c r="A238" s="15" t="s">
        <v>56</v>
      </c>
      <c r="B238" s="16">
        <v>188028</v>
      </c>
      <c r="C238" s="16" t="s">
        <v>70</v>
      </c>
      <c r="D238" s="17">
        <v>91.2</v>
      </c>
      <c r="E238" s="17"/>
      <c r="F238" s="18">
        <f t="shared" si="3"/>
        <v>2376384.4600000009</v>
      </c>
      <c r="G238" s="19" t="s">
        <v>131</v>
      </c>
      <c r="H238" s="20" t="s">
        <v>132</v>
      </c>
      <c r="I238" s="16">
        <v>73369131</v>
      </c>
      <c r="J238" s="21"/>
      <c r="K238" s="22" t="s">
        <v>285</v>
      </c>
    </row>
    <row r="239" spans="1:11" x14ac:dyDescent="0.25">
      <c r="A239" s="15" t="s">
        <v>56</v>
      </c>
      <c r="B239" s="16">
        <v>525738</v>
      </c>
      <c r="C239" s="16" t="s">
        <v>70</v>
      </c>
      <c r="D239" s="17">
        <v>70.8</v>
      </c>
      <c r="E239" s="17"/>
      <c r="F239" s="18">
        <f t="shared" si="3"/>
        <v>2376313.6600000011</v>
      </c>
      <c r="G239" s="19" t="s">
        <v>293</v>
      </c>
      <c r="H239" s="20" t="s">
        <v>266</v>
      </c>
      <c r="I239" s="16">
        <v>63350</v>
      </c>
      <c r="J239" s="21"/>
      <c r="K239" s="22" t="s">
        <v>284</v>
      </c>
    </row>
    <row r="240" spans="1:11" x14ac:dyDescent="0.25">
      <c r="A240" s="15" t="s">
        <v>56</v>
      </c>
      <c r="B240" s="16">
        <v>528610</v>
      </c>
      <c r="C240" s="16" t="s">
        <v>70</v>
      </c>
      <c r="D240" s="17">
        <v>311.81</v>
      </c>
      <c r="E240" s="17"/>
      <c r="F240" s="18">
        <f t="shared" si="3"/>
        <v>2376001.850000001</v>
      </c>
      <c r="G240" s="19" t="s">
        <v>81</v>
      </c>
      <c r="H240" s="20" t="s">
        <v>225</v>
      </c>
      <c r="I240" s="16">
        <v>77164</v>
      </c>
      <c r="J240" s="21"/>
      <c r="K240" s="22" t="s">
        <v>237</v>
      </c>
    </row>
    <row r="241" spans="1:11" x14ac:dyDescent="0.25">
      <c r="A241" s="15" t="s">
        <v>56</v>
      </c>
      <c r="B241" s="16">
        <v>529754</v>
      </c>
      <c r="C241" s="16" t="s">
        <v>70</v>
      </c>
      <c r="D241" s="17">
        <v>1534.5</v>
      </c>
      <c r="E241" s="17"/>
      <c r="F241" s="18">
        <f t="shared" si="3"/>
        <v>2374467.350000001</v>
      </c>
      <c r="G241" s="19" t="s">
        <v>81</v>
      </c>
      <c r="H241" s="20" t="s">
        <v>294</v>
      </c>
      <c r="I241" s="16">
        <v>70828</v>
      </c>
      <c r="J241" s="21"/>
      <c r="K241" s="22" t="s">
        <v>237</v>
      </c>
    </row>
    <row r="242" spans="1:11" x14ac:dyDescent="0.25">
      <c r="A242" s="15" t="s">
        <v>56</v>
      </c>
      <c r="B242" s="16">
        <v>527489</v>
      </c>
      <c r="C242" s="16" t="s">
        <v>70</v>
      </c>
      <c r="D242" s="17">
        <v>455.90000000000003</v>
      </c>
      <c r="E242" s="17"/>
      <c r="F242" s="18">
        <f t="shared" si="3"/>
        <v>2374011.4500000011</v>
      </c>
      <c r="G242" s="19" t="s">
        <v>86</v>
      </c>
      <c r="H242" s="20" t="s">
        <v>295</v>
      </c>
      <c r="I242" s="16">
        <v>5153</v>
      </c>
      <c r="J242" s="21"/>
      <c r="K242" s="22" t="s">
        <v>93</v>
      </c>
    </row>
    <row r="243" spans="1:11" x14ac:dyDescent="0.25">
      <c r="A243" s="15" t="s">
        <v>56</v>
      </c>
      <c r="B243" s="16">
        <v>186411</v>
      </c>
      <c r="C243" s="16" t="s">
        <v>185</v>
      </c>
      <c r="D243" s="17">
        <v>10</v>
      </c>
      <c r="E243" s="17"/>
      <c r="F243" s="18">
        <f t="shared" si="3"/>
        <v>2374001.4500000011</v>
      </c>
      <c r="G243" s="19" t="s">
        <v>162</v>
      </c>
      <c r="H243" s="20" t="s">
        <v>163</v>
      </c>
      <c r="I243" s="16"/>
      <c r="J243" s="21"/>
      <c r="K243" s="22"/>
    </row>
    <row r="244" spans="1:11" x14ac:dyDescent="0.25">
      <c r="A244" s="15" t="s">
        <v>56</v>
      </c>
      <c r="B244" s="16">
        <v>186825</v>
      </c>
      <c r="C244" s="16" t="s">
        <v>185</v>
      </c>
      <c r="D244" s="17">
        <v>10</v>
      </c>
      <c r="E244" s="17"/>
      <c r="F244" s="18">
        <f t="shared" si="3"/>
        <v>2373991.4500000011</v>
      </c>
      <c r="G244" s="19" t="s">
        <v>162</v>
      </c>
      <c r="H244" s="20" t="s">
        <v>163</v>
      </c>
      <c r="I244" s="16"/>
      <c r="J244" s="21"/>
      <c r="K244" s="22"/>
    </row>
    <row r="245" spans="1:11" x14ac:dyDescent="0.25">
      <c r="A245" s="15" t="s">
        <v>56</v>
      </c>
      <c r="B245" s="16">
        <v>187466</v>
      </c>
      <c r="C245" s="16" t="s">
        <v>185</v>
      </c>
      <c r="D245" s="17">
        <v>10</v>
      </c>
      <c r="E245" s="17"/>
      <c r="F245" s="18">
        <f t="shared" si="3"/>
        <v>2373981.4500000011</v>
      </c>
      <c r="G245" s="19" t="s">
        <v>162</v>
      </c>
      <c r="H245" s="20" t="s">
        <v>163</v>
      </c>
      <c r="I245" s="16"/>
      <c r="J245" s="21"/>
      <c r="K245" s="22"/>
    </row>
    <row r="246" spans="1:11" x14ac:dyDescent="0.25">
      <c r="A246" s="15" t="s">
        <v>56</v>
      </c>
      <c r="B246" s="16">
        <v>528024</v>
      </c>
      <c r="C246" s="16" t="s">
        <v>70</v>
      </c>
      <c r="D246" s="17">
        <v>1255.8700000000001</v>
      </c>
      <c r="E246" s="17"/>
      <c r="F246" s="18">
        <f t="shared" si="3"/>
        <v>2372725.580000001</v>
      </c>
      <c r="G246" s="19" t="s">
        <v>81</v>
      </c>
      <c r="H246" s="20" t="s">
        <v>236</v>
      </c>
      <c r="I246" s="16">
        <v>55156</v>
      </c>
      <c r="J246" s="21"/>
      <c r="K246" s="22" t="s">
        <v>237</v>
      </c>
    </row>
    <row r="247" spans="1:11" x14ac:dyDescent="0.25">
      <c r="A247" s="15" t="s">
        <v>57</v>
      </c>
      <c r="B247" s="16">
        <v>590494</v>
      </c>
      <c r="C247" s="16" t="s">
        <v>70</v>
      </c>
      <c r="D247" s="17">
        <v>944.55000000000007</v>
      </c>
      <c r="E247" s="17"/>
      <c r="F247" s="18">
        <f t="shared" si="3"/>
        <v>2371781.0300000012</v>
      </c>
      <c r="G247" s="19" t="s">
        <v>86</v>
      </c>
      <c r="H247" s="20" t="s">
        <v>296</v>
      </c>
      <c r="I247" s="16">
        <v>5088426</v>
      </c>
      <c r="J247" s="21"/>
      <c r="K247" s="22" t="s">
        <v>141</v>
      </c>
    </row>
    <row r="248" spans="1:11" x14ac:dyDescent="0.25">
      <c r="A248" s="15" t="s">
        <v>57</v>
      </c>
      <c r="B248" s="16">
        <v>597125</v>
      </c>
      <c r="C248" s="16" t="s">
        <v>70</v>
      </c>
      <c r="D248" s="17">
        <v>960</v>
      </c>
      <c r="E248" s="17"/>
      <c r="F248" s="18">
        <f t="shared" si="3"/>
        <v>2370821.0300000012</v>
      </c>
      <c r="G248" s="19" t="s">
        <v>99</v>
      </c>
      <c r="H248" s="20" t="s">
        <v>100</v>
      </c>
      <c r="I248" s="16">
        <v>2570</v>
      </c>
      <c r="J248" s="21"/>
      <c r="K248" s="22" t="s">
        <v>41</v>
      </c>
    </row>
    <row r="249" spans="1:11" x14ac:dyDescent="0.25">
      <c r="A249" s="15" t="s">
        <v>57</v>
      </c>
      <c r="B249" s="16">
        <v>589806</v>
      </c>
      <c r="C249" s="16" t="s">
        <v>70</v>
      </c>
      <c r="D249" s="17">
        <v>2611.88</v>
      </c>
      <c r="E249" s="17"/>
      <c r="F249" s="18">
        <f t="shared" si="3"/>
        <v>2368209.1500000013</v>
      </c>
      <c r="G249" s="19" t="s">
        <v>81</v>
      </c>
      <c r="H249" s="20" t="s">
        <v>258</v>
      </c>
      <c r="I249" s="16">
        <v>93445</v>
      </c>
      <c r="J249" s="21"/>
      <c r="K249" s="22" t="s">
        <v>93</v>
      </c>
    </row>
    <row r="250" spans="1:11" x14ac:dyDescent="0.25">
      <c r="A250" s="15" t="s">
        <v>57</v>
      </c>
      <c r="B250" s="16">
        <v>596443</v>
      </c>
      <c r="C250" s="16" t="s">
        <v>70</v>
      </c>
      <c r="D250" s="17">
        <v>301.91000000000003</v>
      </c>
      <c r="E250" s="17"/>
      <c r="F250" s="18">
        <f t="shared" si="3"/>
        <v>2367907.2400000012</v>
      </c>
      <c r="G250" s="19" t="s">
        <v>293</v>
      </c>
      <c r="H250" s="20" t="s">
        <v>297</v>
      </c>
      <c r="I250" s="16">
        <v>1317280</v>
      </c>
      <c r="J250" s="21"/>
      <c r="K250" s="22" t="s">
        <v>141</v>
      </c>
    </row>
    <row r="251" spans="1:11" x14ac:dyDescent="0.25">
      <c r="A251" s="15" t="s">
        <v>57</v>
      </c>
      <c r="B251" s="16">
        <v>598087</v>
      </c>
      <c r="C251" s="16" t="s">
        <v>70</v>
      </c>
      <c r="D251" s="17">
        <v>990</v>
      </c>
      <c r="E251" s="17"/>
      <c r="F251" s="18">
        <f t="shared" si="3"/>
        <v>2366917.2400000012</v>
      </c>
      <c r="G251" s="19" t="s">
        <v>263</v>
      </c>
      <c r="H251" s="20" t="s">
        <v>264</v>
      </c>
      <c r="I251" s="16">
        <v>32383</v>
      </c>
      <c r="J251" s="21"/>
      <c r="K251" s="22" t="s">
        <v>141</v>
      </c>
    </row>
    <row r="252" spans="1:11" x14ac:dyDescent="0.25">
      <c r="A252" s="15" t="s">
        <v>57</v>
      </c>
      <c r="B252" s="16">
        <v>194716</v>
      </c>
      <c r="C252" s="16" t="s">
        <v>240</v>
      </c>
      <c r="D252" s="17">
        <v>10</v>
      </c>
      <c r="E252" s="17"/>
      <c r="F252" s="18">
        <f t="shared" si="3"/>
        <v>2366907.2400000012</v>
      </c>
      <c r="G252" s="19" t="s">
        <v>162</v>
      </c>
      <c r="H252" s="20" t="s">
        <v>163</v>
      </c>
      <c r="I252" s="16"/>
      <c r="J252" s="21"/>
      <c r="K252" s="22"/>
    </row>
    <row r="253" spans="1:11" x14ac:dyDescent="0.25">
      <c r="A253" s="15" t="s">
        <v>57</v>
      </c>
      <c r="B253" s="16">
        <v>194716</v>
      </c>
      <c r="C253" s="16" t="s">
        <v>70</v>
      </c>
      <c r="D253" s="17">
        <v>1697.5</v>
      </c>
      <c r="E253" s="17"/>
      <c r="F253" s="18">
        <f t="shared" si="3"/>
        <v>2365209.7400000012</v>
      </c>
      <c r="G253" s="19" t="s">
        <v>102</v>
      </c>
      <c r="H253" s="20" t="s">
        <v>154</v>
      </c>
      <c r="I253" s="16">
        <v>1563</v>
      </c>
      <c r="J253" s="21"/>
      <c r="K253" s="22" t="s">
        <v>126</v>
      </c>
    </row>
    <row r="254" spans="1:11" x14ac:dyDescent="0.25">
      <c r="A254" s="15" t="s">
        <v>57</v>
      </c>
      <c r="B254" s="16">
        <v>595129</v>
      </c>
      <c r="C254" s="16" t="s">
        <v>70</v>
      </c>
      <c r="D254" s="17">
        <v>960</v>
      </c>
      <c r="E254" s="17"/>
      <c r="F254" s="18">
        <f t="shared" si="3"/>
        <v>2364249.7400000012</v>
      </c>
      <c r="G254" s="19" t="s">
        <v>81</v>
      </c>
      <c r="H254" s="20" t="s">
        <v>166</v>
      </c>
      <c r="I254" s="16">
        <v>88533</v>
      </c>
      <c r="J254" s="21"/>
      <c r="K254" s="22" t="s">
        <v>141</v>
      </c>
    </row>
    <row r="255" spans="1:11" x14ac:dyDescent="0.25">
      <c r="A255" s="15" t="s">
        <v>57</v>
      </c>
      <c r="B255" s="16">
        <v>148700</v>
      </c>
      <c r="C255" s="16" t="s">
        <v>70</v>
      </c>
      <c r="D255" s="17">
        <v>2900</v>
      </c>
      <c r="E255" s="17"/>
      <c r="F255" s="18">
        <f t="shared" si="3"/>
        <v>2361349.7400000012</v>
      </c>
      <c r="G255" s="19" t="s">
        <v>113</v>
      </c>
      <c r="H255" s="20" t="s">
        <v>298</v>
      </c>
      <c r="I255" s="16">
        <v>33</v>
      </c>
      <c r="J255" s="21"/>
      <c r="K255" s="22" t="s">
        <v>52</v>
      </c>
    </row>
    <row r="256" spans="1:11" x14ac:dyDescent="0.25">
      <c r="A256" s="15" t="s">
        <v>57</v>
      </c>
      <c r="B256" s="16">
        <v>148700</v>
      </c>
      <c r="C256" s="16" t="s">
        <v>240</v>
      </c>
      <c r="D256" s="17">
        <v>10</v>
      </c>
      <c r="E256" s="17"/>
      <c r="F256" s="18">
        <f t="shared" si="3"/>
        <v>2361339.7400000012</v>
      </c>
      <c r="G256" s="19" t="s">
        <v>162</v>
      </c>
      <c r="H256" s="20" t="s">
        <v>163</v>
      </c>
      <c r="I256" s="16"/>
      <c r="J256" s="21"/>
      <c r="K256" s="22"/>
    </row>
    <row r="257" spans="1:11" x14ac:dyDescent="0.25">
      <c r="A257" s="15" t="s">
        <v>57</v>
      </c>
      <c r="B257" s="16">
        <v>591081</v>
      </c>
      <c r="C257" s="16" t="s">
        <v>70</v>
      </c>
      <c r="D257" s="17">
        <v>479</v>
      </c>
      <c r="E257" s="17"/>
      <c r="F257" s="18">
        <f t="shared" si="3"/>
        <v>2360860.7400000012</v>
      </c>
      <c r="G257" s="19" t="s">
        <v>293</v>
      </c>
      <c r="H257" s="20" t="s">
        <v>299</v>
      </c>
      <c r="I257" s="16">
        <v>30574</v>
      </c>
      <c r="J257" s="21"/>
      <c r="K257" s="22" t="s">
        <v>284</v>
      </c>
    </row>
    <row r="258" spans="1:11" x14ac:dyDescent="0.25">
      <c r="A258" s="15"/>
      <c r="B258" s="16"/>
      <c r="C258" s="16"/>
      <c r="D258" s="17"/>
      <c r="E258" s="17"/>
      <c r="F258" s="18"/>
      <c r="G258" s="19"/>
      <c r="H258" s="20"/>
      <c r="I258" s="16"/>
      <c r="J258" s="21"/>
      <c r="K258" s="22"/>
    </row>
    <row r="259" spans="1:11" ht="15.75" thickBot="1" x14ac:dyDescent="0.3">
      <c r="A259" s="82" t="s">
        <v>19</v>
      </c>
      <c r="B259" s="83"/>
      <c r="C259" s="23"/>
      <c r="D259" s="24">
        <f>SUM(D10:D258)</f>
        <v>802438.06000000017</v>
      </c>
      <c r="E259" s="24">
        <f>SUM(E10:E258)</f>
        <v>3163298.8000000003</v>
      </c>
      <c r="F259" s="25">
        <f>F9-D259+E259</f>
        <v>2360860.7400000002</v>
      </c>
      <c r="G259" s="26"/>
      <c r="H259" s="27"/>
      <c r="I259" s="28"/>
      <c r="J259" s="29"/>
      <c r="K259" s="30"/>
    </row>
    <row r="260" spans="1:11" x14ac:dyDescent="0.25">
      <c r="A260" s="31" t="s">
        <v>20</v>
      </c>
      <c r="B260" s="4"/>
      <c r="C260" s="4"/>
      <c r="D260" s="5"/>
      <c r="E260" s="4"/>
      <c r="F260" s="4"/>
      <c r="G260" s="4"/>
      <c r="H260" s="4"/>
      <c r="I260" s="4"/>
      <c r="J260" s="6"/>
      <c r="K260" s="7"/>
    </row>
    <row r="261" spans="1:11" x14ac:dyDescent="0.25">
      <c r="A261" s="31"/>
      <c r="B261" s="4"/>
      <c r="C261" s="4"/>
      <c r="D261" s="5"/>
      <c r="E261" s="4"/>
      <c r="F261" s="4"/>
      <c r="G261" s="4"/>
      <c r="H261" s="4"/>
      <c r="I261" s="4"/>
      <c r="J261" s="6"/>
      <c r="K261" s="7"/>
    </row>
    <row r="262" spans="1:11" x14ac:dyDescent="0.25">
      <c r="A262" s="31"/>
      <c r="B262" s="4"/>
      <c r="C262" s="4"/>
      <c r="D262" s="5"/>
      <c r="E262" s="4"/>
      <c r="F262" s="4"/>
      <c r="G262" s="4"/>
      <c r="H262" s="4"/>
      <c r="I262" s="4"/>
      <c r="J262" s="6"/>
      <c r="K262" s="7"/>
    </row>
    <row r="263" spans="1:11" x14ac:dyDescent="0.25">
      <c r="D263" s="1"/>
      <c r="J263" s="2"/>
      <c r="K263" s="3"/>
    </row>
    <row r="264" spans="1:11" ht="25.5" x14ac:dyDescent="0.25">
      <c r="C264" s="79" t="s">
        <v>0</v>
      </c>
      <c r="D264" s="79"/>
      <c r="E264" s="79"/>
      <c r="F264" s="79"/>
      <c r="G264" s="79"/>
      <c r="H264" s="79"/>
      <c r="I264" s="79"/>
      <c r="J264" s="79"/>
      <c r="K264" s="79"/>
    </row>
    <row r="265" spans="1:11" x14ac:dyDescent="0.25">
      <c r="D265" s="1"/>
      <c r="J265" s="2"/>
      <c r="K265" s="3"/>
    </row>
    <row r="266" spans="1:11" ht="18.75" x14ac:dyDescent="0.3">
      <c r="A266" s="80" t="s">
        <v>300</v>
      </c>
      <c r="B266" s="80"/>
      <c r="C266" s="80"/>
      <c r="D266" s="80"/>
      <c r="E266" s="80"/>
      <c r="F266" s="80"/>
      <c r="G266" s="80"/>
      <c r="H266" s="80"/>
      <c r="I266" s="80"/>
      <c r="J266" s="80"/>
      <c r="K266" s="80"/>
    </row>
    <row r="267" spans="1:11" x14ac:dyDescent="0.25">
      <c r="A267" s="4"/>
      <c r="B267" s="4"/>
      <c r="C267" s="4"/>
      <c r="D267" s="5"/>
      <c r="E267" s="4"/>
      <c r="F267" s="4"/>
      <c r="G267" s="4"/>
      <c r="H267" s="4"/>
      <c r="I267" s="4"/>
      <c r="J267" s="6"/>
      <c r="K267" s="7"/>
    </row>
    <row r="268" spans="1:11" x14ac:dyDescent="0.25">
      <c r="A268" s="96" t="s">
        <v>22</v>
      </c>
      <c r="B268" s="97"/>
      <c r="C268" s="97"/>
      <c r="D268" s="97"/>
      <c r="E268" s="98"/>
      <c r="F268" s="4"/>
      <c r="G268" s="87" t="s">
        <v>23</v>
      </c>
      <c r="H268" s="87"/>
      <c r="I268" s="87"/>
      <c r="J268" s="87"/>
      <c r="K268" s="7"/>
    </row>
    <row r="269" spans="1:11" x14ac:dyDescent="0.25">
      <c r="A269" s="32" t="s">
        <v>268</v>
      </c>
      <c r="B269" s="50"/>
      <c r="C269" s="50"/>
      <c r="D269" s="39"/>
      <c r="E269" s="40">
        <f t="shared" ref="E269:E308" si="4">SUMIF($G$8:$G$258,A269,$D$8:$D$258)</f>
        <v>1992.06</v>
      </c>
      <c r="F269" s="4"/>
      <c r="G269" s="41" t="s">
        <v>40</v>
      </c>
      <c r="H269" s="50"/>
      <c r="I269" s="88">
        <f>SUMIF($G$8:$G$258,G269,$E$8:$E$258)</f>
        <v>2101985.23</v>
      </c>
      <c r="J269" s="89"/>
      <c r="K269" s="7"/>
    </row>
    <row r="270" spans="1:11" x14ac:dyDescent="0.25">
      <c r="A270" s="32" t="s">
        <v>164</v>
      </c>
      <c r="B270" s="50"/>
      <c r="C270" s="50"/>
      <c r="D270" s="39"/>
      <c r="E270" s="40">
        <f t="shared" si="4"/>
        <v>915.32</v>
      </c>
      <c r="F270" s="4"/>
      <c r="G270" s="41" t="s">
        <v>16</v>
      </c>
      <c r="H270" s="50"/>
      <c r="I270" s="77">
        <f>SUMIF($G$8:$G$258,G270,$E$8:$E$258)</f>
        <v>390000</v>
      </c>
      <c r="J270" s="78"/>
      <c r="K270" s="7"/>
    </row>
    <row r="271" spans="1:11" x14ac:dyDescent="0.25">
      <c r="A271" s="32" t="s">
        <v>282</v>
      </c>
      <c r="D271" s="1"/>
      <c r="E271" s="40">
        <f t="shared" si="4"/>
        <v>121205.43000000001</v>
      </c>
      <c r="F271" s="4"/>
      <c r="G271" s="32" t="s">
        <v>251</v>
      </c>
      <c r="H271" s="50"/>
      <c r="I271" s="77">
        <f>SUMIF($G$8:$G$258,G271,$E$8:$E$258)</f>
        <v>1126.2</v>
      </c>
      <c r="J271" s="78"/>
      <c r="K271" s="7"/>
    </row>
    <row r="272" spans="1:11" x14ac:dyDescent="0.25">
      <c r="A272" s="32" t="s">
        <v>168</v>
      </c>
      <c r="B272" s="50"/>
      <c r="C272" s="50"/>
      <c r="D272" s="39"/>
      <c r="E272" s="40">
        <f t="shared" si="4"/>
        <v>521.09</v>
      </c>
      <c r="F272" s="4"/>
      <c r="G272" s="32" t="s">
        <v>24</v>
      </c>
      <c r="H272" s="4"/>
      <c r="I272" s="77">
        <f>SUMIF($G$8:$G$258,G272,$E$8:$E$258)</f>
        <v>670187.37</v>
      </c>
      <c r="J272" s="78"/>
      <c r="K272" s="7"/>
    </row>
    <row r="273" spans="1:11" x14ac:dyDescent="0.25">
      <c r="A273" s="32" t="s">
        <v>131</v>
      </c>
      <c r="B273" s="50"/>
      <c r="C273" s="50"/>
      <c r="D273" s="39"/>
      <c r="E273" s="40">
        <f t="shared" si="4"/>
        <v>2581.2999999999997</v>
      </c>
      <c r="F273" s="4"/>
      <c r="G273" s="32"/>
      <c r="H273" s="4"/>
      <c r="I273" s="77">
        <f>SUMIF($G$8:$G$258,G273,$E$8:$E$258)</f>
        <v>0</v>
      </c>
      <c r="J273" s="78"/>
      <c r="K273" s="7"/>
    </row>
    <row r="274" spans="1:11" x14ac:dyDescent="0.25">
      <c r="A274" s="32" t="s">
        <v>200</v>
      </c>
      <c r="B274" s="50"/>
      <c r="C274" s="50"/>
      <c r="D274" s="39"/>
      <c r="E274" s="40">
        <f t="shared" si="4"/>
        <v>7396.56</v>
      </c>
      <c r="F274" s="4"/>
      <c r="G274" s="51" t="s">
        <v>25</v>
      </c>
      <c r="H274" s="52"/>
      <c r="I274" s="94">
        <f>SUM(I269:J273)</f>
        <v>3163298.8000000003</v>
      </c>
      <c r="J274" s="95"/>
      <c r="K274" s="53">
        <f>E259-I274</f>
        <v>0</v>
      </c>
    </row>
    <row r="275" spans="1:11" x14ac:dyDescent="0.25">
      <c r="A275" s="32" t="s">
        <v>189</v>
      </c>
      <c r="B275" s="50"/>
      <c r="C275" s="50"/>
      <c r="D275" s="39"/>
      <c r="E275" s="40">
        <f t="shared" si="4"/>
        <v>5124.82</v>
      </c>
      <c r="F275" s="4"/>
      <c r="G275" s="56"/>
      <c r="H275" s="54"/>
      <c r="I275" s="55"/>
      <c r="J275" s="57"/>
      <c r="K275" s="7"/>
    </row>
    <row r="276" spans="1:11" x14ac:dyDescent="0.25">
      <c r="A276" s="32" t="s">
        <v>105</v>
      </c>
      <c r="B276" s="50"/>
      <c r="C276" s="50"/>
      <c r="D276" s="39"/>
      <c r="E276" s="40">
        <f t="shared" si="4"/>
        <v>3228.75</v>
      </c>
      <c r="F276" s="4"/>
      <c r="G276" s="58" t="s">
        <v>60</v>
      </c>
      <c r="H276" s="59"/>
      <c r="I276" s="60"/>
      <c r="J276" s="61"/>
      <c r="K276" s="3"/>
    </row>
    <row r="277" spans="1:11" x14ac:dyDescent="0.25">
      <c r="A277" s="41" t="s">
        <v>128</v>
      </c>
      <c r="B277" s="50"/>
      <c r="C277" s="50"/>
      <c r="D277" s="39"/>
      <c r="E277" s="40">
        <f t="shared" si="4"/>
        <v>1691</v>
      </c>
      <c r="F277" s="4"/>
      <c r="G277" s="41" t="s">
        <v>61</v>
      </c>
      <c r="H277" s="50"/>
      <c r="I277" s="77">
        <f>'[1]CEF Setembro 2020 - 901922-0'!I47:J47</f>
        <v>2107520.7600000002</v>
      </c>
      <c r="J277" s="78"/>
      <c r="K277" s="3"/>
    </row>
    <row r="278" spans="1:11" x14ac:dyDescent="0.25">
      <c r="A278" s="32" t="s">
        <v>122</v>
      </c>
      <c r="B278" s="50"/>
      <c r="C278" s="50"/>
      <c r="D278" s="39"/>
      <c r="E278" s="40">
        <f t="shared" si="4"/>
        <v>1050</v>
      </c>
      <c r="F278" s="4"/>
      <c r="G278" s="32" t="s">
        <v>301</v>
      </c>
      <c r="H278" s="50"/>
      <c r="I278" s="77">
        <f>SUMIF($G$8:$G$258,G278,$D$8:$D$258)</f>
        <v>0</v>
      </c>
      <c r="J278" s="78"/>
      <c r="K278" s="3"/>
    </row>
    <row r="279" spans="1:11" x14ac:dyDescent="0.25">
      <c r="A279" s="32" t="s">
        <v>90</v>
      </c>
      <c r="B279" s="50"/>
      <c r="C279" s="50"/>
      <c r="D279" s="39"/>
      <c r="E279" s="40">
        <f t="shared" si="4"/>
        <v>48634.83</v>
      </c>
      <c r="F279" s="4"/>
      <c r="G279" s="107" t="s">
        <v>40</v>
      </c>
      <c r="H279" s="108"/>
      <c r="I279" s="77">
        <f>-SUMIF($G$8:$G$258,G279,$E$8:$E$258)</f>
        <v>-2101985.23</v>
      </c>
      <c r="J279" s="78"/>
      <c r="K279" s="3"/>
    </row>
    <row r="280" spans="1:11" x14ac:dyDescent="0.25">
      <c r="A280" s="32" t="s">
        <v>77</v>
      </c>
      <c r="B280" s="50"/>
      <c r="C280" s="50"/>
      <c r="D280" s="39"/>
      <c r="E280" s="40">
        <f t="shared" si="4"/>
        <v>45883.810000000005</v>
      </c>
      <c r="F280" s="4"/>
      <c r="G280" s="41" t="s">
        <v>63</v>
      </c>
      <c r="H280" s="50"/>
      <c r="I280" s="77">
        <v>-5535.53</v>
      </c>
      <c r="J280" s="78"/>
      <c r="K280" s="3"/>
    </row>
    <row r="281" spans="1:11" x14ac:dyDescent="0.25">
      <c r="A281" s="32" t="s">
        <v>162</v>
      </c>
      <c r="B281" s="50"/>
      <c r="C281" s="50"/>
      <c r="D281" s="39"/>
      <c r="E281" s="40">
        <f t="shared" si="4"/>
        <v>350</v>
      </c>
      <c r="F281" s="4"/>
      <c r="G281" s="62"/>
      <c r="H281" s="63"/>
      <c r="I281" s="77"/>
      <c r="J281" s="78"/>
      <c r="K281" s="3"/>
    </row>
    <row r="282" spans="1:11" x14ac:dyDescent="0.25">
      <c r="A282" s="41" t="s">
        <v>119</v>
      </c>
      <c r="B282" s="50"/>
      <c r="C282" s="50"/>
      <c r="D282" s="39"/>
      <c r="E282" s="40">
        <f t="shared" si="4"/>
        <v>78</v>
      </c>
      <c r="F282" s="4"/>
      <c r="G282" s="64" t="s">
        <v>64</v>
      </c>
      <c r="H282" s="63"/>
      <c r="I282" s="105">
        <f>SUM(I277:J281)</f>
        <v>2.610249794088304E-10</v>
      </c>
      <c r="J282" s="106"/>
      <c r="K282" s="3"/>
    </row>
    <row r="283" spans="1:11" x14ac:dyDescent="0.25">
      <c r="A283" s="32" t="s">
        <v>220</v>
      </c>
      <c r="B283" s="50"/>
      <c r="C283" s="50"/>
      <c r="D283" s="39"/>
      <c r="E283" s="40">
        <f t="shared" si="4"/>
        <v>43451.73</v>
      </c>
      <c r="F283" s="4"/>
      <c r="G283" s="65"/>
      <c r="J283" s="66"/>
      <c r="K283" s="7"/>
    </row>
    <row r="284" spans="1:11" x14ac:dyDescent="0.25">
      <c r="A284" s="32" t="s">
        <v>216</v>
      </c>
      <c r="B284" s="50"/>
      <c r="C284" s="50"/>
      <c r="D284" s="39"/>
      <c r="E284" s="40">
        <f t="shared" si="4"/>
        <v>28.03</v>
      </c>
      <c r="F284" s="4"/>
      <c r="G284" s="67" t="s">
        <v>302</v>
      </c>
      <c r="H284" s="68"/>
      <c r="I284" s="111"/>
      <c r="J284" s="112"/>
      <c r="K284" s="7"/>
    </row>
    <row r="285" spans="1:11" x14ac:dyDescent="0.25">
      <c r="A285" s="41" t="s">
        <v>204</v>
      </c>
      <c r="B285" s="50"/>
      <c r="C285" s="50"/>
      <c r="D285" s="39"/>
      <c r="E285" s="40">
        <f t="shared" si="4"/>
        <v>34880.21</v>
      </c>
      <c r="F285" s="4"/>
      <c r="G285" s="69" t="s">
        <v>61</v>
      </c>
      <c r="H285" s="33"/>
      <c r="I285" s="88">
        <f>'[1]CEF Setembro 2020 - 901922-0'!I54:J54</f>
        <v>0</v>
      </c>
      <c r="J285" s="89"/>
      <c r="K285" s="7"/>
    </row>
    <row r="286" spans="1:11" x14ac:dyDescent="0.25">
      <c r="A286" s="41" t="s">
        <v>207</v>
      </c>
      <c r="B286" s="50"/>
      <c r="C286" s="50"/>
      <c r="D286" s="39"/>
      <c r="E286" s="40">
        <f t="shared" si="4"/>
        <v>6059.36</v>
      </c>
      <c r="F286" s="4"/>
      <c r="G286" s="32" t="s">
        <v>303</v>
      </c>
      <c r="H286" s="50"/>
      <c r="I286" s="77">
        <f>SUMIF($G$8:$G$258,G286,$E$8:$E$258)</f>
        <v>0</v>
      </c>
      <c r="J286" s="78"/>
      <c r="K286" s="7"/>
    </row>
    <row r="287" spans="1:11" x14ac:dyDescent="0.25">
      <c r="A287" s="32" t="s">
        <v>243</v>
      </c>
      <c r="B287" s="50"/>
      <c r="C287" s="50"/>
      <c r="D287" s="39"/>
      <c r="E287" s="40">
        <f t="shared" si="4"/>
        <v>280</v>
      </c>
      <c r="F287" s="4"/>
      <c r="G287" s="41" t="s">
        <v>304</v>
      </c>
      <c r="H287" s="50"/>
      <c r="I287" s="77">
        <f>-SUMIF($G$8:$G$258,G287,$D$8:$D$258)</f>
        <v>0</v>
      </c>
      <c r="J287" s="78"/>
      <c r="K287" s="7"/>
    </row>
    <row r="288" spans="1:11" x14ac:dyDescent="0.25">
      <c r="A288" s="32" t="s">
        <v>139</v>
      </c>
      <c r="B288" s="50"/>
      <c r="C288" s="50"/>
      <c r="D288" s="39"/>
      <c r="E288" s="40">
        <f t="shared" si="4"/>
        <v>1555.3700000000001</v>
      </c>
      <c r="F288" s="4"/>
      <c r="G288" s="41"/>
      <c r="H288" s="63"/>
      <c r="I288" s="103"/>
      <c r="J288" s="104"/>
      <c r="K288" s="7"/>
    </row>
    <row r="289" spans="1:11" x14ac:dyDescent="0.25">
      <c r="A289" s="32" t="s">
        <v>187</v>
      </c>
      <c r="B289" s="50"/>
      <c r="C289" s="50"/>
      <c r="D289" s="39"/>
      <c r="E289" s="40">
        <f t="shared" si="4"/>
        <v>7166.04</v>
      </c>
      <c r="F289" s="4"/>
      <c r="G289" s="51" t="s">
        <v>305</v>
      </c>
      <c r="H289" s="63"/>
      <c r="I289" s="94">
        <f>SUM(I285:J288)</f>
        <v>0</v>
      </c>
      <c r="J289" s="95"/>
      <c r="K289" s="7"/>
    </row>
    <row r="290" spans="1:11" x14ac:dyDescent="0.25">
      <c r="A290" s="32" t="s">
        <v>116</v>
      </c>
      <c r="B290" s="50"/>
      <c r="C290" s="50"/>
      <c r="D290" s="39"/>
      <c r="E290" s="40">
        <f t="shared" si="4"/>
        <v>1800</v>
      </c>
      <c r="F290" s="4"/>
      <c r="G290" s="65"/>
      <c r="J290" s="66"/>
      <c r="K290" s="7"/>
    </row>
    <row r="291" spans="1:11" x14ac:dyDescent="0.25">
      <c r="A291" s="41" t="s">
        <v>86</v>
      </c>
      <c r="B291" s="50"/>
      <c r="C291" s="50"/>
      <c r="D291" s="39"/>
      <c r="E291" s="40">
        <f t="shared" si="4"/>
        <v>1998.73</v>
      </c>
      <c r="F291" s="4"/>
      <c r="G291" s="58" t="s">
        <v>306</v>
      </c>
      <c r="H291" s="59"/>
      <c r="I291" s="60"/>
      <c r="J291" s="61"/>
      <c r="K291" s="7"/>
    </row>
    <row r="292" spans="1:11" x14ac:dyDescent="0.25">
      <c r="A292" s="41" t="s">
        <v>102</v>
      </c>
      <c r="B292" s="50"/>
      <c r="C292" s="50"/>
      <c r="D292" s="39"/>
      <c r="E292" s="40">
        <f t="shared" si="4"/>
        <v>11753.43</v>
      </c>
      <c r="F292" s="4"/>
      <c r="G292" s="41" t="s">
        <v>61</v>
      </c>
      <c r="H292" s="50"/>
      <c r="I292" s="99">
        <f>'[1]CEF Setembro 2020 - 901922-0'!I61:J61</f>
        <v>2490000</v>
      </c>
      <c r="J292" s="100"/>
      <c r="K292" s="7"/>
    </row>
    <row r="293" spans="1:11" x14ac:dyDescent="0.25">
      <c r="A293" s="41" t="s">
        <v>293</v>
      </c>
      <c r="B293" s="50"/>
      <c r="C293" s="50"/>
      <c r="D293" s="39"/>
      <c r="E293" s="40">
        <f t="shared" si="4"/>
        <v>1034.71</v>
      </c>
      <c r="F293" s="4"/>
      <c r="G293" s="41" t="s">
        <v>66</v>
      </c>
      <c r="H293" s="50"/>
      <c r="I293" s="101">
        <v>800000</v>
      </c>
      <c r="J293" s="102"/>
      <c r="K293" s="7"/>
    </row>
    <row r="294" spans="1:11" x14ac:dyDescent="0.25">
      <c r="A294" s="32" t="s">
        <v>263</v>
      </c>
      <c r="B294" s="50"/>
      <c r="C294" s="50"/>
      <c r="D294" s="39"/>
      <c r="E294" s="40">
        <f t="shared" si="4"/>
        <v>3405</v>
      </c>
      <c r="F294" s="4"/>
      <c r="G294" s="41" t="s">
        <v>16</v>
      </c>
      <c r="H294" s="50"/>
      <c r="I294" s="77">
        <f>-SUMIF($G$8:$G$258,G294,$E$8:$E$258)</f>
        <v>-390000</v>
      </c>
      <c r="J294" s="78"/>
      <c r="K294" s="7"/>
    </row>
    <row r="295" spans="1:11" x14ac:dyDescent="0.25">
      <c r="A295" s="32" t="s">
        <v>81</v>
      </c>
      <c r="B295" s="50"/>
      <c r="C295" s="50"/>
      <c r="D295" s="39"/>
      <c r="E295" s="40">
        <f t="shared" si="4"/>
        <v>78719.650000000009</v>
      </c>
      <c r="F295" s="4"/>
      <c r="G295" s="41" t="s">
        <v>307</v>
      </c>
      <c r="H295" s="63"/>
      <c r="I295" s="103">
        <v>-670000</v>
      </c>
      <c r="J295" s="104"/>
      <c r="K295" s="7"/>
    </row>
    <row r="296" spans="1:11" x14ac:dyDescent="0.25">
      <c r="A296" s="32" t="s">
        <v>99</v>
      </c>
      <c r="B296" s="50"/>
      <c r="C296" s="50"/>
      <c r="D296" s="39"/>
      <c r="E296" s="40">
        <f t="shared" si="4"/>
        <v>6060</v>
      </c>
      <c r="F296" s="4"/>
      <c r="G296" s="51" t="s">
        <v>64</v>
      </c>
      <c r="H296" s="63"/>
      <c r="I296" s="105">
        <f>SUM(I292:J295)</f>
        <v>2230000</v>
      </c>
      <c r="J296" s="106"/>
      <c r="K296" s="7"/>
    </row>
    <row r="297" spans="1:11" x14ac:dyDescent="0.25">
      <c r="A297" s="32" t="s">
        <v>241</v>
      </c>
      <c r="B297" s="50"/>
      <c r="C297" s="50"/>
      <c r="D297" s="39"/>
      <c r="E297" s="40">
        <f t="shared" si="4"/>
        <v>1126.2</v>
      </c>
      <c r="F297" s="4"/>
      <c r="G297" s="32"/>
      <c r="H297" s="4"/>
      <c r="I297" s="4"/>
      <c r="J297" s="70"/>
      <c r="K297" s="7"/>
    </row>
    <row r="298" spans="1:11" x14ac:dyDescent="0.25">
      <c r="A298" s="32" t="s">
        <v>113</v>
      </c>
      <c r="B298" s="50"/>
      <c r="C298" s="50"/>
      <c r="D298" s="39"/>
      <c r="E298" s="40">
        <f t="shared" si="4"/>
        <v>231313.4</v>
      </c>
      <c r="F298" s="4"/>
      <c r="G298" s="67" t="s">
        <v>308</v>
      </c>
      <c r="H298" s="68"/>
      <c r="I298" s="68"/>
      <c r="J298" s="71"/>
      <c r="K298" s="7"/>
    </row>
    <row r="299" spans="1:11" x14ac:dyDescent="0.25">
      <c r="A299" s="32" t="s">
        <v>197</v>
      </c>
      <c r="B299" s="50"/>
      <c r="C299" s="50"/>
      <c r="D299" s="39"/>
      <c r="E299" s="40">
        <f t="shared" si="4"/>
        <v>3758.67</v>
      </c>
      <c r="F299" s="4"/>
      <c r="G299" s="72" t="s">
        <v>309</v>
      </c>
      <c r="H299" s="73"/>
      <c r="I299" s="88">
        <f>'[1]CEF Setembro 2020 - 901922-0'!I71:J71</f>
        <v>121205.42999999998</v>
      </c>
      <c r="J299" s="89"/>
      <c r="K299" s="7"/>
    </row>
    <row r="300" spans="1:11" x14ac:dyDescent="0.25">
      <c r="A300" s="32" t="s">
        <v>88</v>
      </c>
      <c r="B300" s="50"/>
      <c r="C300" s="50"/>
      <c r="D300" s="39"/>
      <c r="E300" s="40">
        <f t="shared" si="4"/>
        <v>46756.07</v>
      </c>
      <c r="F300" s="4"/>
      <c r="G300" s="32" t="s">
        <v>310</v>
      </c>
      <c r="I300" s="109"/>
      <c r="J300" s="110"/>
      <c r="K300" s="7"/>
    </row>
    <row r="301" spans="1:11" x14ac:dyDescent="0.25">
      <c r="A301" s="32" t="s">
        <v>96</v>
      </c>
      <c r="B301" s="50"/>
      <c r="C301" s="50"/>
      <c r="D301" s="39"/>
      <c r="E301" s="40">
        <f t="shared" si="4"/>
        <v>2659.8</v>
      </c>
      <c r="F301" s="4"/>
      <c r="G301" s="32"/>
      <c r="H301" s="3"/>
      <c r="I301" s="77"/>
      <c r="J301" s="78"/>
      <c r="K301" s="7"/>
    </row>
    <row r="302" spans="1:11" x14ac:dyDescent="0.25">
      <c r="A302" s="32" t="s">
        <v>136</v>
      </c>
      <c r="B302" s="50"/>
      <c r="C302" s="50"/>
      <c r="D302" s="39"/>
      <c r="E302" s="40">
        <f t="shared" si="4"/>
        <v>1407.88</v>
      </c>
      <c r="F302" s="4"/>
      <c r="G302" s="62" t="s">
        <v>282</v>
      </c>
      <c r="H302" s="74" t="s">
        <v>311</v>
      </c>
      <c r="I302" s="77">
        <f>-SUMIF($G$8:$G$420,G302,$D$8:$D$420)</f>
        <v>-121205.43000000001</v>
      </c>
      <c r="J302" s="78"/>
      <c r="K302" s="7"/>
    </row>
    <row r="303" spans="1:11" x14ac:dyDescent="0.25">
      <c r="A303" s="32" t="s">
        <v>18</v>
      </c>
      <c r="B303" s="50"/>
      <c r="C303" s="50"/>
      <c r="D303" s="39"/>
      <c r="E303" s="40">
        <f t="shared" si="4"/>
        <v>30354.51</v>
      </c>
      <c r="F303" s="4"/>
      <c r="G303" s="51" t="s">
        <v>305</v>
      </c>
      <c r="H303" s="52"/>
      <c r="I303" s="46">
        <f>SUM(I299:J302)</f>
        <v>0</v>
      </c>
      <c r="J303" s="47"/>
      <c r="K303" s="7"/>
    </row>
    <row r="304" spans="1:11" x14ac:dyDescent="0.25">
      <c r="A304" s="32" t="s">
        <v>71</v>
      </c>
      <c r="B304" s="50"/>
      <c r="C304" s="50"/>
      <c r="D304" s="39"/>
      <c r="E304" s="40">
        <f t="shared" si="4"/>
        <v>46216.3</v>
      </c>
      <c r="F304" s="4"/>
      <c r="G304" s="65"/>
      <c r="J304" s="66"/>
      <c r="K304" s="7"/>
    </row>
    <row r="305" spans="1:11" x14ac:dyDescent="0.25">
      <c r="A305" s="32"/>
      <c r="B305" s="50"/>
      <c r="C305" s="50"/>
      <c r="D305" s="39"/>
      <c r="E305" s="40">
        <f t="shared" si="4"/>
        <v>0</v>
      </c>
      <c r="F305" s="4"/>
      <c r="G305" s="58" t="s">
        <v>312</v>
      </c>
      <c r="H305" s="75"/>
      <c r="I305" s="75"/>
      <c r="J305" s="76"/>
      <c r="K305" s="7"/>
    </row>
    <row r="306" spans="1:11" x14ac:dyDescent="0.25">
      <c r="A306" s="32"/>
      <c r="B306" s="50"/>
      <c r="C306" s="50"/>
      <c r="D306" s="39"/>
      <c r="E306" s="40">
        <f t="shared" si="4"/>
        <v>0</v>
      </c>
      <c r="F306" s="4"/>
      <c r="G306" s="32" t="s">
        <v>313</v>
      </c>
      <c r="H306" s="73"/>
      <c r="I306" s="94">
        <v>162095.51999999999</v>
      </c>
      <c r="J306" s="95"/>
      <c r="K306" s="7"/>
    </row>
    <row r="307" spans="1:11" x14ac:dyDescent="0.25">
      <c r="A307" s="32"/>
      <c r="B307" s="50"/>
      <c r="C307" s="50"/>
      <c r="D307" s="39"/>
      <c r="E307" s="40">
        <f t="shared" si="4"/>
        <v>0</v>
      </c>
      <c r="F307" s="4"/>
      <c r="G307" s="51"/>
      <c r="H307" s="52"/>
      <c r="I307" s="46"/>
      <c r="J307" s="47"/>
      <c r="K307" s="7"/>
    </row>
    <row r="308" spans="1:11" x14ac:dyDescent="0.25">
      <c r="A308" s="4"/>
      <c r="B308" s="50"/>
      <c r="C308" s="50"/>
      <c r="D308" s="39"/>
      <c r="E308" s="40">
        <f t="shared" si="4"/>
        <v>0</v>
      </c>
      <c r="F308" s="4"/>
      <c r="G308" s="54"/>
      <c r="H308" s="54"/>
      <c r="I308" s="55"/>
      <c r="J308" s="55"/>
      <c r="K308" s="7"/>
    </row>
    <row r="309" spans="1:11" x14ac:dyDescent="0.25">
      <c r="A309" s="92" t="s">
        <v>25</v>
      </c>
      <c r="B309" s="93"/>
      <c r="C309" s="93"/>
      <c r="D309" s="42"/>
      <c r="E309" s="43">
        <f>SUM(E269:E308)</f>
        <v>802438.06000000017</v>
      </c>
      <c r="F309" s="4"/>
      <c r="G309" s="54"/>
      <c r="H309" s="54"/>
      <c r="I309" s="55"/>
      <c r="J309" s="55"/>
      <c r="K309" s="7"/>
    </row>
  </sheetData>
  <mergeCells count="39">
    <mergeCell ref="C264:K264"/>
    <mergeCell ref="C2:K2"/>
    <mergeCell ref="A4:K4"/>
    <mergeCell ref="A6:F6"/>
    <mergeCell ref="G6:K6"/>
    <mergeCell ref="A259:B259"/>
    <mergeCell ref="G279:H279"/>
    <mergeCell ref="I279:J279"/>
    <mergeCell ref="A266:K266"/>
    <mergeCell ref="A268:E268"/>
    <mergeCell ref="G268:J268"/>
    <mergeCell ref="I269:J269"/>
    <mergeCell ref="I270:J270"/>
    <mergeCell ref="I271:J271"/>
    <mergeCell ref="I272:J272"/>
    <mergeCell ref="I273:J273"/>
    <mergeCell ref="I274:J274"/>
    <mergeCell ref="I277:J277"/>
    <mergeCell ref="I278:J278"/>
    <mergeCell ref="I294:J294"/>
    <mergeCell ref="I280:J280"/>
    <mergeCell ref="I281:J281"/>
    <mergeCell ref="I282:J282"/>
    <mergeCell ref="I284:J284"/>
    <mergeCell ref="I285:J285"/>
    <mergeCell ref="I286:J286"/>
    <mergeCell ref="I287:J287"/>
    <mergeCell ref="I288:J288"/>
    <mergeCell ref="I289:J289"/>
    <mergeCell ref="I292:J292"/>
    <mergeCell ref="I293:J293"/>
    <mergeCell ref="I306:J306"/>
    <mergeCell ref="A309:C309"/>
    <mergeCell ref="I295:J295"/>
    <mergeCell ref="I296:J296"/>
    <mergeCell ref="I299:J299"/>
    <mergeCell ref="I300:J300"/>
    <mergeCell ref="I301:J301"/>
    <mergeCell ref="I302:J30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CEF OUTUBRO 2020 168-5</vt:lpstr>
      <vt:lpstr>CEF OUTUBRO 2020 1922-3</vt:lpstr>
      <vt:lpstr>CEF OUTUBRO 2020 900168-2</vt:lpstr>
      <vt:lpstr>CEF OUTUBRO 2020 901922-0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Junior</dc:creator>
  <cp:lastModifiedBy>Silvio Júnior Santigo Osti</cp:lastModifiedBy>
  <dcterms:created xsi:type="dcterms:W3CDTF">2021-02-04T21:48:31Z</dcterms:created>
  <dcterms:modified xsi:type="dcterms:W3CDTF">2021-02-05T17:39:00Z</dcterms:modified>
</cp:coreProperties>
</file>