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esktop\PORTAL DA TRANSPARÊNCIA 28-01-2021\3. PRESTAÇÃO DE CONTAS MENSAL\Comp 08 2020\"/>
    </mc:Choice>
  </mc:AlternateContent>
  <xr:revisionPtr revIDLastSave="0" documentId="13_ncr:1_{CB8E354C-23D7-4FA3-AB0C-2E5B99DEAF0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CEF AGOSTO 2020 168-5" sheetId="1" r:id="rId1"/>
    <sheet name="CEF AGOSTO 2020 1922-3" sheetId="2" r:id="rId2"/>
    <sheet name="Plan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249" i="2" l="1"/>
  <c r="E248" i="2"/>
  <c r="E247" i="2"/>
  <c r="E246" i="2"/>
  <c r="E245" i="2"/>
  <c r="E244" i="2"/>
  <c r="E243" i="2"/>
  <c r="E242" i="2"/>
  <c r="E241" i="2"/>
  <c r="I240" i="2"/>
  <c r="E240" i="2"/>
  <c r="E239" i="2"/>
  <c r="E238" i="2"/>
  <c r="E237" i="2"/>
  <c r="E236" i="2"/>
  <c r="E235" i="2"/>
  <c r="I234" i="2"/>
  <c r="I241" i="2" s="1"/>
  <c r="E234" i="2"/>
  <c r="E233" i="2"/>
  <c r="E232" i="2"/>
  <c r="I231" i="2"/>
  <c r="E231" i="2"/>
  <c r="E230" i="2"/>
  <c r="I229" i="2"/>
  <c r="E229" i="2"/>
  <c r="E228" i="2"/>
  <c r="I227" i="2"/>
  <c r="E227" i="2"/>
  <c r="E226" i="2"/>
  <c r="E225" i="2"/>
  <c r="E224" i="2"/>
  <c r="E223" i="2"/>
  <c r="I222" i="2"/>
  <c r="E222" i="2"/>
  <c r="I221" i="2"/>
  <c r="E221" i="2"/>
  <c r="I220" i="2"/>
  <c r="I224" i="2" s="1"/>
  <c r="E220" i="2"/>
  <c r="E219" i="2"/>
  <c r="E218" i="2"/>
  <c r="E217" i="2"/>
  <c r="E216" i="2"/>
  <c r="E215" i="2"/>
  <c r="I214" i="2"/>
  <c r="E214" i="2"/>
  <c r="I213" i="2"/>
  <c r="E213" i="2"/>
  <c r="I212" i="2"/>
  <c r="I217" i="2" s="1"/>
  <c r="E212" i="2"/>
  <c r="E211" i="2"/>
  <c r="E210" i="2"/>
  <c r="E209" i="2"/>
  <c r="I208" i="2"/>
  <c r="E208" i="2"/>
  <c r="I207" i="2"/>
  <c r="E207" i="2"/>
  <c r="I206" i="2"/>
  <c r="E206" i="2"/>
  <c r="I205" i="2"/>
  <c r="E205" i="2"/>
  <c r="I204" i="2"/>
  <c r="I209" i="2" s="1"/>
  <c r="K209" i="2" s="1"/>
  <c r="E204" i="2"/>
  <c r="E251" i="2" s="1"/>
  <c r="E195" i="2"/>
  <c r="D195" i="2"/>
  <c r="F9" i="2"/>
  <c r="I61" i="1"/>
  <c r="E61" i="1"/>
  <c r="E60" i="1"/>
  <c r="I59" i="1"/>
  <c r="I63" i="1" s="1"/>
  <c r="E59" i="1"/>
  <c r="E58" i="1"/>
  <c r="E57" i="1"/>
  <c r="E56" i="1"/>
  <c r="E55" i="1"/>
  <c r="E54" i="1"/>
  <c r="I53" i="1"/>
  <c r="E53" i="1"/>
  <c r="I52" i="1"/>
  <c r="E52" i="1"/>
  <c r="I51" i="1"/>
  <c r="E51" i="1"/>
  <c r="E50" i="1"/>
  <c r="E49" i="1"/>
  <c r="E48" i="1"/>
  <c r="I47" i="1"/>
  <c r="E47" i="1"/>
  <c r="I46" i="1"/>
  <c r="E46" i="1"/>
  <c r="I45" i="1"/>
  <c r="E45" i="1"/>
  <c r="I44" i="1"/>
  <c r="E44" i="1"/>
  <c r="I43" i="1"/>
  <c r="E43" i="1"/>
  <c r="E33" i="1"/>
  <c r="D33" i="1"/>
  <c r="F9" i="1"/>
  <c r="F195" i="2" l="1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I56" i="1"/>
  <c r="E63" i="1"/>
  <c r="E68" i="1" s="1"/>
  <c r="F33" i="1"/>
  <c r="I48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</calcChain>
</file>

<file path=xl/sharedStrings.xml><?xml version="1.0" encoding="utf-8"?>
<sst xmlns="http://schemas.openxmlformats.org/spreadsheetml/2006/main" count="706" uniqueCount="225">
  <si>
    <t>ASSOCIAÇÃO BENEFICENTE HOSPITAL UNIVERSITARIO - UPA 24h ZONA NORTE</t>
  </si>
  <si>
    <t>Demonstrativo de Despesas Agosto 2020 - Conta 168-5 - CEF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</si>
  <si>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</si>
  <si>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</si>
  <si>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</si>
  <si>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</si>
  <si>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</si>
  <si>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</si>
  <si>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</si>
  <si>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</si>
  <si>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</si>
  <si>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</si>
  <si>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</si>
  <si>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DUP.</t>
  </si>
  <si>
    <t>EMISSAO</t>
  </si>
  <si>
    <t>SALDO INICIAL</t>
  </si>
  <si>
    <t>CRED TEV</t>
  </si>
  <si>
    <t>RECEBIMENTO MENSAL DE REPASSE - UPA</t>
  </si>
  <si>
    <t>APLICACAO</t>
  </si>
  <si>
    <t>APLICACAO CAIXA ECONOMICA FEDERAL (168-5) - UPA</t>
  </si>
  <si>
    <t>RESG AUTOM</t>
  </si>
  <si>
    <t>RESGATE DE APLICACAO FINANCEIRA - CAIXA ECONOMICA FEDERAL (168-5) - UPA</t>
  </si>
  <si>
    <t>FOL PAGTO</t>
  </si>
  <si>
    <t>FOLHA DE PAGAMENTO</t>
  </si>
  <si>
    <t>DEB P FGTS</t>
  </si>
  <si>
    <t>FGTS</t>
  </si>
  <si>
    <t>GRF - GUIA DE RECOLHIMENTO DO FGTS</t>
  </si>
  <si>
    <t>DEB.AUTOR.</t>
  </si>
  <si>
    <t>CONVENIOS FUNCIONARIOS - ABHU</t>
  </si>
  <si>
    <t>CAIXA ECONOMICA FEDERAL</t>
  </si>
  <si>
    <t>FERIAS</t>
  </si>
  <si>
    <t>RESCISAO</t>
  </si>
  <si>
    <t>DB CEST PJ</t>
  </si>
  <si>
    <t>TARIFA BANCARIA - UPA</t>
  </si>
  <si>
    <t>Totais</t>
  </si>
  <si>
    <t>* OS DOCUMENTOS INDICADOS NA PLANILHA ACIMA ESTÃO A DISPOSIÇÃO PARA CONSULTA NO DEPARTAMENTO DE CONTABILIDADE DA ASSOCIAÇÃO BENEFICENTE HOSPITAL UNIVERSITÁRIO</t>
  </si>
  <si>
    <t>Balancete Financeiro Agosto 2020 - Conta 168-5 - CEF</t>
  </si>
  <si>
    <t>Resumo Debitos por Classificação</t>
  </si>
  <si>
    <t>Resumo Creditos por Classificação</t>
  </si>
  <si>
    <t>DOACOES RECEBIDAS - PANDEMIA CORONA VIRUS</t>
  </si>
  <si>
    <t>ESTORNO DE PAGAMENTO</t>
  </si>
  <si>
    <t>RECEBIMENTO DE EMPRESTIMO REALIZADO P/ ABHU - UPA</t>
  </si>
  <si>
    <t>Total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</si>
  <si>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</si>
  <si>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</si>
  <si>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</si>
  <si>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</si>
  <si>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</si>
  <si>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</si>
  <si>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Demonstrativo de Despesas Agosto 2020 - Conta 1922-3 - CEF</t>
  </si>
  <si>
    <t>PAG BOLETO</t>
  </si>
  <si>
    <t>GASES MEDICINAIS</t>
  </si>
  <si>
    <t>WHITE MARTINS GASES INDUSTRIAIS LTDA</t>
  </si>
  <si>
    <t>MATERIAIS HOSPITALARES E MEDICAMENTOS</t>
  </si>
  <si>
    <t>NACIONAL COMERCIAL HOSPITALAR S.A.</t>
  </si>
  <si>
    <t>MATERIAIS DE CONSUMO E EXPEDIENTE HOSPITALAR</t>
  </si>
  <si>
    <t>POLAR FIX INDUSTRIA E COMERCIO DE PRODUTOS HOSPITALARES LTDA</t>
  </si>
  <si>
    <t>MEDICAMENTOS</t>
  </si>
  <si>
    <t>DROGARIA NOVA ESPERANCA LTDA.</t>
  </si>
  <si>
    <t>DENTAL MED SUL ARTIGOS ODONTOLOGICOS LTDA</t>
  </si>
  <si>
    <t>CHEQ COMP</t>
  </si>
  <si>
    <t>LUCA LA VALLE PEDRAO</t>
  </si>
  <si>
    <t>BELIVE MEDICAL PRODUTOS HOSPITALARES LTDA EPP</t>
  </si>
  <si>
    <t>COMPANHIA BRASILEIRA DE SOLUCOES E SERVICOS</t>
  </si>
  <si>
    <t>JULIANA REJANE ROQUE FOGACA</t>
  </si>
  <si>
    <t>RESGATE DE APLICACAO FINANCEIRA - CAIXA ECONOMICA FEDERAL (1922-3) - UPA</t>
  </si>
  <si>
    <t>ENVIO TED</t>
  </si>
  <si>
    <t>DOROTHY RODINI DENTAL ME</t>
  </si>
  <si>
    <t>GENEROS ALIMENTICIOS</t>
  </si>
  <si>
    <t>MAGIS FARMACIA DE MANIPULACAO LTDA - ME</t>
  </si>
  <si>
    <t>SUPERMED COM. E IMP. DE PRODUTOS MEDICOS E HOSPITALARES LTDA</t>
  </si>
  <si>
    <t>WSA INDUSTRIA DE MAQUINAS E EQUIPAMENTOS DE SEGURANCA LTDA ME</t>
  </si>
  <si>
    <t>MATERIAIS PARA ESCRITORIO</t>
  </si>
  <si>
    <t>WESLEI ROGERIO CAMARGO ME</t>
  </si>
  <si>
    <t>TECNOLOGIA DA INFORMACAO</t>
  </si>
  <si>
    <t>MF INFO ELETRONICOS E COMERCIAIS LTDA</t>
  </si>
  <si>
    <t>ENVIO TEV</t>
  </si>
  <si>
    <t>PENSAO ALIMENTICIA</t>
  </si>
  <si>
    <t>FERNANDO GALLY CALABREZ</t>
  </si>
  <si>
    <t>SULMEDIC COMERCIO DE MEDICAMENTOS EIRELI</t>
  </si>
  <si>
    <t>TRIUNFAL MARILIA COMERCIAL LTDA - EPP</t>
  </si>
  <si>
    <t>MECANOGRAFA - EQUIPAMENTOS PARA ESCRITORIOS LTDA - EPP</t>
  </si>
  <si>
    <t>MENSALIDADES ASSOCIATIVAS</t>
  </si>
  <si>
    <t>SIND T.T E AUX EM RADIOLOGIA-MENS SINDICAT-SINTTAR</t>
  </si>
  <si>
    <t>SERVICOS TERCEIRIZADOS - IMAGEM</t>
  </si>
  <si>
    <t>UNIMAGEM SERVICOS RADIOLOGICOS LTDA</t>
  </si>
  <si>
    <t>SERVICOS TERCEIRIZADOS - DIVERSOS</t>
  </si>
  <si>
    <t>ASSOCIACAO DE ENSINO DE MARILIA LTDA</t>
  </si>
  <si>
    <t>SERVICOS TERCEIRIZADOS - LABORATORIO DE ANALISES CLINICAS</t>
  </si>
  <si>
    <t>LABORATORIO MARILIA DE ANALISES CLINICAS</t>
  </si>
  <si>
    <t>SERVICOS TERCEIRIZADOS - MEDICOS</t>
  </si>
  <si>
    <t>REINAS E SALIONI LTDA</t>
  </si>
  <si>
    <t>DAMARIS CARNEIRO ALIONSO - ME</t>
  </si>
  <si>
    <t>CLINICA MEDICA MARIN LTDA - ME</t>
  </si>
  <si>
    <t>DUPATRI HOSPITALAR COMERCIO, IMPORTACAO E EXPORTACAO LTDA</t>
  </si>
  <si>
    <t>DENTAL CREMER PRODUTOS ODONTOLOGICOS S.A.</t>
  </si>
  <si>
    <t>DUPATRI HOSPITALAR COMERCIO IMPORTACAO E EXPORTACAO LTDA</t>
  </si>
  <si>
    <t>SERVICOS MEDICOS EDUARDA MAIA &amp; CIA LTDA</t>
  </si>
  <si>
    <t>FERNANDA SIMINIES NASCIMENTO SERVICOS MEDICOS - ME</t>
  </si>
  <si>
    <t>PEDRO MEIRA DOLFINI CLINICA MEDICA - ME</t>
  </si>
  <si>
    <t>SOQUIMICA LABORATORIOS LTDA</t>
  </si>
  <si>
    <t>PILON, TAKASHI E RODRIGUES SOCIEDADE SIMPLES LTDA</t>
  </si>
  <si>
    <t>MEDEIROS &amp; MEDEIROS SERVIÇOS MEDICOS</t>
  </si>
  <si>
    <t>UNITRAUMA SERVIÇOS MEDICOS S/S LTDA - ME</t>
  </si>
  <si>
    <t>ANTONIASSI SERVICOS MEDICOS LTDA ME</t>
  </si>
  <si>
    <t>AH MEDICINA LTDA</t>
  </si>
  <si>
    <t>LGA SERVIÇOS MEDICOS S/S LTDA</t>
  </si>
  <si>
    <t>LIVIA TELLES DE OLIVEIRA</t>
  </si>
  <si>
    <t>ORTOPED SERVICOS MEDICOS S/S LTDA</t>
  </si>
  <si>
    <t>L.F.B SERVICOS MEDICOS SS LTDA</t>
  </si>
  <si>
    <t>JOAO PAULO SANCHES BERMUDES</t>
  </si>
  <si>
    <t>CARDEAL E YAMAMOTO SERVICOS MEDICOS LTDA</t>
  </si>
  <si>
    <t>MTC CLINICA MEDICA LTDA</t>
  </si>
  <si>
    <t>CLINICA MEDICA CONTENTE LTDA</t>
  </si>
  <si>
    <t>GISELE CALIANI MOSCATELI</t>
  </si>
  <si>
    <t>MIORALI &amp; VALDAMBRINI SERVICOS MEDICOS LTDA</t>
  </si>
  <si>
    <t>B R CORRADI SERVICOS MEDICOS - ME</t>
  </si>
  <si>
    <t>RAFAEL GHISI</t>
  </si>
  <si>
    <t>CAMILA GARCIA RIBEIRO - ME</t>
  </si>
  <si>
    <t>ADRIANO HENRIQUE HENSCHEL -ME</t>
  </si>
  <si>
    <t>KARLA KAROLINE OLIVEIRA FERNANDES</t>
  </si>
  <si>
    <t>FLP SERVICOS MEDICOS LTDA</t>
  </si>
  <si>
    <t>GFAM SERVICOS MEDICOS LTDA</t>
  </si>
  <si>
    <t>ALINE CRISTINA OKUBARA CREPALDI -ME</t>
  </si>
  <si>
    <t>GIOVANNA EMANUELLA PIFFER SOARES ARANTES - ME</t>
  </si>
  <si>
    <t>AMAURI FARINASSO FILHO - ME</t>
  </si>
  <si>
    <t>ITALO MICHELONE SERVICOS MEDICOS -ME</t>
  </si>
  <si>
    <t>V. B. MAZINE SERVICOS MEDICOS EIRELI</t>
  </si>
  <si>
    <t>H BRAMBILLA DE LUCCA OCAMPOS ME</t>
  </si>
  <si>
    <t>GLEYDSON BIZERRA DA MOTA JUNIOR - ME</t>
  </si>
  <si>
    <t>DOC/TED INTERNET</t>
  </si>
  <si>
    <t>VALE TRANSPORTE</t>
  </si>
  <si>
    <t>VALE TRANSP - AMTU - ASSOCIACAO MARILIENSE TRANSP.</t>
  </si>
  <si>
    <t>SERVICOS TERCEIRIZADOS - MANUTENCAO</t>
  </si>
  <si>
    <t>D.G. NAVARRO &amp; CIA LTDA. - ME</t>
  </si>
  <si>
    <t>COMPANHIA SULAMERICANA DE DISTRIBUICAO</t>
  </si>
  <si>
    <t>TORREFACAO CAFE MOROZINI LTDA - ME</t>
  </si>
  <si>
    <t>JAD ZOGHEIB &amp; CIA LTDA</t>
  </si>
  <si>
    <t>DRL COMERCIO IMPORTACAO E EXPORTACAO EIRELI - EPP</t>
  </si>
  <si>
    <t>LIFE SERVICOS MEDICOS SS LTDA</t>
  </si>
  <si>
    <t>BUENO E CASTRO SERVICOS MEDICOS S/S LTDA</t>
  </si>
  <si>
    <t>VIANA ODORIZZI &amp; SABELA SERVICOS MEDICOS LTDA</t>
  </si>
  <si>
    <t>MARIA JULIA G P GRANCIERI SERVICOS MEDICOS -ME</t>
  </si>
  <si>
    <t>SODROGAS DISTRIBUIDORA DE MEDICAMENTOS E MATERIAIS MEDICO HO</t>
  </si>
  <si>
    <t>ASTRA FARMA COMERCIO DE MATERIAIS MEDICOS HOSPITALAR LTDA.</t>
  </si>
  <si>
    <t>BIOLINE FIOS CIRURGICOS LTDA.</t>
  </si>
  <si>
    <t>GENESIO A MENDES &amp; CIA LTDA.</t>
  </si>
  <si>
    <t>SERVICOS DE INTERNET</t>
  </si>
  <si>
    <t>LIFE SERVICOS DE COMUNICACAO MULTIMIDIA</t>
  </si>
  <si>
    <t>PRO-RAD CONSULTORES EM RADIOPROTECAO SS</t>
  </si>
  <si>
    <t>LOCACAO DE EQUIPAMENTOS</t>
  </si>
  <si>
    <t>CENTER MAQ COMERCIO DE MAQUINAS E PAPEIS LTDA</t>
  </si>
  <si>
    <t>SOFTWARE</t>
  </si>
  <si>
    <t>TOLIFE TECNOLOGIA PARA A SAÚDE S.A</t>
  </si>
  <si>
    <t>ORTOPLANT SERVICOS MEDICOS LTDA ME</t>
  </si>
  <si>
    <t>REEMB. DESPESA - LUIZ CARLOS DORETTO JUNIOR</t>
  </si>
  <si>
    <t>M A R ATENDIMENTOS MEDICOS LTDA</t>
  </si>
  <si>
    <t>M J MAZINI CLINICA - ME</t>
  </si>
  <si>
    <t>COMBUSTIVEIS E LUBRIFICANTES</t>
  </si>
  <si>
    <t>AUTO POSTO UNIVERSITARIO DE MARILIA LTDA - EPP</t>
  </si>
  <si>
    <t>SIND EMPREG SAUDE- MENS SINDICATO</t>
  </si>
  <si>
    <t>PAG FONE</t>
  </si>
  <si>
    <t>CLARO S.A.</t>
  </si>
  <si>
    <t>PROGRAMA JOVEM APRENDIZ - CIEE</t>
  </si>
  <si>
    <t>CENTRO DE INTEGRACAO EMPRESA ESCOLA CIEE</t>
  </si>
  <si>
    <t>ALEXANDRE YOSHIO SUKEGAWA</t>
  </si>
  <si>
    <t>PAG DARF</t>
  </si>
  <si>
    <t>IRRF RETIDO - PF</t>
  </si>
  <si>
    <t>IRRF - PF - (COD 0561)</t>
  </si>
  <si>
    <t>IRRF RETIDO - PJ</t>
  </si>
  <si>
    <t>IRRF - PJ - (COD 1708)</t>
  </si>
  <si>
    <t>PIS/COFINS/CSLL - RETIDO</t>
  </si>
  <si>
    <t>PIS/COFINS/CSLL - (COD 5952)</t>
  </si>
  <si>
    <t>PAG GPS</t>
  </si>
  <si>
    <t>INSS</t>
  </si>
  <si>
    <t>INSS/GPS - (COD 2305)</t>
  </si>
  <si>
    <t>DISTRIMAR ALIMENTOS LTDA. - EPP</t>
  </si>
  <si>
    <t>IMPAR SERVICO LTDA. EPP</t>
  </si>
  <si>
    <t>SONODA INFORMATICA LTDA ME</t>
  </si>
  <si>
    <t>PAG AGUA</t>
  </si>
  <si>
    <t>AGUA E ESGOTO</t>
  </si>
  <si>
    <t>DEPARTAMENTO DE AGUA E ESGOTO DE MARILIA</t>
  </si>
  <si>
    <t>GRRF - GUIA DE RECOLHIMENTO RESCISORIO DO FGTS</t>
  </si>
  <si>
    <t>SERVIMED COMERCIAL LTDA</t>
  </si>
  <si>
    <t>CRISTALIA PRODUTOS QUIMICOS FARMACEUTICOS LTDA</t>
  </si>
  <si>
    <t>CLINICA MEDICA TORQUATO &amp; LENZONI LTDA</t>
  </si>
  <si>
    <t>BRAZMIX COMERCIO VAREJISTA E ATACADISTA LTDA</t>
  </si>
  <si>
    <t>VALE TRANSP.- TURISMAR TRANSPORTES E TURISMO LTDA</t>
  </si>
  <si>
    <t>VALE TRANSP.- EMPRESA PRINCESA DO NORTE LTDA</t>
  </si>
  <si>
    <t>MARCOS SANTANA REZENDE JUNIOR -ME</t>
  </si>
  <si>
    <t>PAGAMENTO DE RATEIO UPA P/ ABHU</t>
  </si>
  <si>
    <t>VALE TRANSP - VIACAO LUWASA LTDA</t>
  </si>
  <si>
    <t>ESQUADRO SUPRIMENTOS DE PAPELARIA E LIMPEZA LTDA.EPP</t>
  </si>
  <si>
    <t>CIRURGICA PAULISTA COMERCIO DE MATERIAL MEDICO HOSPITALAR LT</t>
  </si>
  <si>
    <t>PG PREFEIT</t>
  </si>
  <si>
    <t>TAXAS DIVERSAS</t>
  </si>
  <si>
    <t>PREFEITURA MUNICIPAL DE MARILIA</t>
  </si>
  <si>
    <t>Balancete Financeiro Agosto 2020 - Conta 1922-3 - CEF</t>
  </si>
  <si>
    <t>APLICACAO CAIXA ECONOMICA FEDERAL (1922-3) - UPA</t>
  </si>
  <si>
    <t>ESTORNO DE TARIFA</t>
  </si>
  <si>
    <t>CONTRIBUICAO ASSISTENCIAL</t>
  </si>
  <si>
    <t>CUSTAS PROCESSUAIS/CARTORARIAS</t>
  </si>
  <si>
    <t>DOSIMETRIA DE RADIACAO</t>
  </si>
  <si>
    <t>GAS GLP</t>
  </si>
  <si>
    <t>Resumo Emprestimos CEF/BB/ABHU</t>
  </si>
  <si>
    <t>MANUTENCAO DE EQUIPAMENTOS HOSPITALARES</t>
  </si>
  <si>
    <t>EMPRESTIMO RECEBIDO DA ABHU - UPA</t>
  </si>
  <si>
    <t>MATERIAIS DE COPA E COZINHA</t>
  </si>
  <si>
    <t>PAGAMENTO DE EMPRESTIMO RECEBIDO DA ABHU - UPA</t>
  </si>
  <si>
    <t>MATERIAIS DE EQUIPAMENTO DE PROTECAO INDIVIDUAL - EPI</t>
  </si>
  <si>
    <t>PGTO EMPRESTIMO ABHU - VIA ABHU - BB - AG 3852 - CONTA 5188-8</t>
  </si>
  <si>
    <t>MATERIAIS DE LIMPEZA E CONSERVACAO</t>
  </si>
  <si>
    <t>Saldo</t>
  </si>
  <si>
    <t>Resumo Credito Prefeitura - Recurso Proprio</t>
  </si>
  <si>
    <t>MATERIAIS PARA FESTIVIDADES E HOMENAGENS</t>
  </si>
  <si>
    <t>MATERIAIS PARA MANUTENCAO</t>
  </si>
  <si>
    <t>PAGAMENTO COM ESTORNO FUTURO</t>
  </si>
  <si>
    <t>PAGAMENTO DE DESPESAS - UPA A ABHU</t>
  </si>
  <si>
    <t>Resumo Rateio Administrativo</t>
  </si>
  <si>
    <t>RATEIO ADMINISTRATIVO ABHU ACUMULADO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</si>
  <si>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2020</t>
    </r>
  </si>
  <si>
    <t>PAGAMENTO DE RATEIO UPA P/ ABHU - CONTA 168-5</t>
  </si>
  <si>
    <t>Resumo Provisões 13º / Férias / Rescisão</t>
  </si>
  <si>
    <t>PROVISÃO MÊS</t>
  </si>
  <si>
    <t>TRF - CAIXA ECONOMICA FEDERAL (1922-3) UPA P/CAIXA ECONOMICA FEDERAL (168-5) 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</si>
</sst>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1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14" fontId="5" fillId="0" borderId="18" xfId="0" applyNumberFormat="1" applyFont="1" applyBorder="1"/>
    <xf numFmtId="0" fontId="7" fillId="0" borderId="0" xfId="0" applyFont="1"/>
    <xf numFmtId="0" fontId="5" fillId="0" borderId="19" xfId="0" applyFont="1" applyBorder="1"/>
    <xf numFmtId="0" fontId="5" fillId="0" borderId="20" xfId="0" applyFont="1" applyBorder="1" applyAlignment="1">
      <alignment horizontal="left"/>
    </xf>
    <xf numFmtId="43" fontId="0" fillId="0" borderId="20" xfId="1" applyFont="1" applyBorder="1"/>
    <xf numFmtId="43" fontId="5" fillId="0" borderId="21" xfId="1" applyFont="1" applyBorder="1"/>
    <xf numFmtId="0" fontId="5" fillId="0" borderId="2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2" xfId="0" applyFont="1" applyBorder="1"/>
    <xf numFmtId="0" fontId="5" fillId="0" borderId="0" xfId="0" applyFont="1" applyBorder="1" applyAlignment="1">
      <alignment horizontal="left"/>
    </xf>
    <xf numFmtId="43" fontId="0" fillId="0" borderId="0" xfId="1" applyFont="1" applyBorder="1"/>
    <xf numFmtId="43" fontId="5" fillId="0" borderId="23" xfId="1" applyFont="1" applyBorder="1"/>
    <xf numFmtId="0" fontId="5" fillId="0" borderId="22" xfId="0" applyFont="1" applyBorder="1" applyAlignment="1">
      <alignment horizontal="left"/>
    </xf>
    <xf numFmtId="0" fontId="6" fillId="0" borderId="9" xfId="0" applyFont="1" applyBorder="1" applyAlignment="1"/>
    <xf numFmtId="0" fontId="6" fillId="0" borderId="24" xfId="0" applyFont="1" applyBorder="1" applyAlignment="1"/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43" fontId="6" fillId="0" borderId="0" xfId="1" applyFont="1" applyBorder="1" applyAlignment="1">
      <alignment horizontal="center"/>
    </xf>
    <xf numFmtId="43" fontId="6" fillId="0" borderId="23" xfId="1" applyFont="1" applyBorder="1" applyAlignment="1">
      <alignment horizontal="center"/>
    </xf>
    <xf numFmtId="0" fontId="6" fillId="3" borderId="9" xfId="0" applyFont="1" applyFill="1" applyBorder="1"/>
    <xf numFmtId="0" fontId="5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6" fillId="0" borderId="25" xfId="0" applyFont="1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center"/>
    </xf>
    <xf numFmtId="43" fontId="0" fillId="0" borderId="24" xfId="1" applyFont="1" applyBorder="1"/>
    <xf numFmtId="43" fontId="6" fillId="0" borderId="11" xfId="0" applyNumberFormat="1" applyFont="1" applyBorder="1"/>
    <xf numFmtId="0" fontId="6" fillId="0" borderId="9" xfId="0" applyFont="1" applyBorder="1"/>
    <xf numFmtId="43" fontId="0" fillId="0" borderId="0" xfId="0" applyNumberFormat="1"/>
    <xf numFmtId="43" fontId="5" fillId="0" borderId="20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43" fontId="5" fillId="0" borderId="0" xfId="2" applyFont="1" applyBorder="1" applyAlignment="1">
      <alignment horizontal="center"/>
    </xf>
    <xf numFmtId="43" fontId="5" fillId="0" borderId="23" xfId="2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23" xfId="1" applyFont="1" applyBorder="1" applyAlignment="1">
      <alignment horizontal="center"/>
    </xf>
    <xf numFmtId="43" fontId="5" fillId="0" borderId="26" xfId="1" applyFont="1" applyBorder="1" applyAlignment="1">
      <alignment horizontal="center"/>
    </xf>
    <xf numFmtId="43" fontId="5" fillId="0" borderId="27" xfId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43" fontId="6" fillId="0" borderId="24" xfId="0" applyNumberFormat="1" applyFont="1" applyBorder="1" applyAlignment="1">
      <alignment horizontal="center"/>
    </xf>
    <xf numFmtId="43" fontId="6" fillId="0" borderId="11" xfId="0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5" fillId="0" borderId="20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24" xfId="0" applyFont="1" applyBorder="1"/>
    <xf numFmtId="43" fontId="5" fillId="0" borderId="22" xfId="0" applyNumberFormat="1" applyFont="1" applyBorder="1"/>
    <xf numFmtId="0" fontId="6" fillId="0" borderId="22" xfId="0" applyFont="1" applyBorder="1"/>
    <xf numFmtId="0" fontId="6" fillId="0" borderId="0" xfId="0" applyFont="1"/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19" xfId="0" applyFont="1" applyFill="1" applyBorder="1"/>
    <xf numFmtId="0" fontId="6" fillId="3" borderId="20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21" xfId="0" applyFont="1" applyFill="1" applyBorder="1"/>
    <xf numFmtId="0" fontId="5" fillId="0" borderId="20" xfId="0" applyFont="1" applyBorder="1"/>
    <xf numFmtId="0" fontId="6" fillId="3" borderId="24" xfId="0" applyFont="1" applyFill="1" applyBorder="1"/>
    <xf numFmtId="0" fontId="6" fillId="3" borderId="11" xfId="0" applyFont="1" applyFill="1" applyBorder="1"/>
  </cellXfs>
  <cellStyles count="3">
    <cellStyle name="Normal" xfId="0" builtinId="0"/>
    <cellStyle name="Vírgula" xfId="1" builtinId="3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7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7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36</xdr:row>
      <xdr:rowOff>57150</xdr:rowOff>
    </xdr:from>
    <xdr:to>
      <xdr:col>1</xdr:col>
      <xdr:colOff>609600</xdr:colOff>
      <xdr:row>38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7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77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38</xdr:row>
      <xdr:rowOff>66675</xdr:rowOff>
    </xdr:from>
    <xdr:to>
      <xdr:col>10</xdr:col>
      <xdr:colOff>638174</xdr:colOff>
      <xdr:row>38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7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067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D888063-DEA5-4646-90DF-FECD099B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72CC77-62C8-4C39-A723-CE8E47F6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10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197</xdr:row>
      <xdr:rowOff>57150</xdr:rowOff>
    </xdr:from>
    <xdr:to>
      <xdr:col>1</xdr:col>
      <xdr:colOff>609600</xdr:colOff>
      <xdr:row>199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680D4FB-EB48-49A7-AF56-42E1CC44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7785675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199</xdr:row>
      <xdr:rowOff>66675</xdr:rowOff>
    </xdr:from>
    <xdr:to>
      <xdr:col>10</xdr:col>
      <xdr:colOff>638174</xdr:colOff>
      <xdr:row>199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69F1E9-77B4-4DDC-8752-4DB8BF4E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309550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Financeiro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Balancete Financeiro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>
        <row r="133">
          <cell r="F133">
            <v>-9.3132257461547852E-10</v>
          </cell>
        </row>
        <row r="179">
          <cell r="I179">
            <v>-112720.78</v>
          </cell>
        </row>
      </sheetData>
      <sheetData sheetId="118" refreshError="1">
        <row r="162">
          <cell r="F162">
            <v>0</v>
          </cell>
        </row>
        <row r="185">
          <cell r="I185">
            <v>45870.36000000035</v>
          </cell>
        </row>
        <row r="192">
          <cell r="I192">
            <v>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90" zoomScaleNormal="90" workbookViewId="0">
      <selection activeCell="F17" sqref="F17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90" t="s">
        <v>0</v>
      </c>
      <c r="D2" s="90"/>
      <c r="E2" s="90"/>
      <c r="F2" s="90"/>
      <c r="G2" s="90"/>
      <c r="H2" s="90"/>
      <c r="I2" s="90"/>
      <c r="J2" s="90"/>
      <c r="K2" s="90"/>
    </row>
    <row r="3" spans="1:11" x14ac:dyDescent="0.25">
      <c r="D3" s="1"/>
      <c r="J3" s="2"/>
      <c r="K3" s="3"/>
    </row>
    <row r="4" spans="1:11" ht="18.75" x14ac:dyDescent="0.3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D5" s="1"/>
      <c r="J5" s="2"/>
      <c r="K5" s="3"/>
    </row>
    <row r="6" spans="1:11" x14ac:dyDescent="0.25">
      <c r="A6" s="91" t="s">
        <v>2</v>
      </c>
      <c r="B6" s="91"/>
      <c r="C6" s="91"/>
      <c r="D6" s="91"/>
      <c r="E6" s="91"/>
      <c r="F6" s="91"/>
      <c r="G6" s="91" t="s">
        <v>3</v>
      </c>
      <c r="H6" s="91"/>
      <c r="I6" s="91"/>
      <c r="J6" s="91"/>
      <c r="K6" s="91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Julho 2020 - 168-5'!F162</f>
        <v>0</v>
      </c>
      <c r="G9" s="19"/>
      <c r="H9" s="20"/>
      <c r="I9" s="16"/>
      <c r="J9" s="21"/>
      <c r="K9" s="22"/>
    </row>
    <row r="10" spans="1:11" x14ac:dyDescent="0.25">
      <c r="A10" s="15">
        <v>44047</v>
      </c>
      <c r="B10" s="16">
        <v>41211</v>
      </c>
      <c r="C10" s="16" t="s">
        <v>16</v>
      </c>
      <c r="D10" s="17"/>
      <c r="E10" s="17">
        <v>500000</v>
      </c>
      <c r="F10" s="18">
        <f t="shared" ref="F10:F31" si="0">F9-D10+E10</f>
        <v>500000</v>
      </c>
      <c r="G10" s="19" t="s">
        <v>17</v>
      </c>
      <c r="H10" s="20"/>
      <c r="I10" s="16"/>
      <c r="J10" s="21"/>
      <c r="K10" s="22"/>
    </row>
    <row r="11" spans="1:11" x14ac:dyDescent="0.25">
      <c r="A11" s="15">
        <v>44047</v>
      </c>
      <c r="B11" s="16">
        <v>574962</v>
      </c>
      <c r="C11" s="16" t="s">
        <v>18</v>
      </c>
      <c r="D11" s="17">
        <v>500000</v>
      </c>
      <c r="E11" s="17"/>
      <c r="F11" s="18">
        <f t="shared" si="0"/>
        <v>0</v>
      </c>
      <c r="G11" s="19" t="s">
        <v>19</v>
      </c>
      <c r="H11" s="20"/>
      <c r="I11" s="16"/>
      <c r="J11" s="21"/>
      <c r="K11" s="22"/>
    </row>
    <row r="12" spans="1:11" x14ac:dyDescent="0.25">
      <c r="A12" s="15">
        <v>44049</v>
      </c>
      <c r="B12" s="16">
        <v>727220</v>
      </c>
      <c r="C12" s="16" t="s">
        <v>20</v>
      </c>
      <c r="D12" s="17"/>
      <c r="E12" s="17">
        <v>411765.46</v>
      </c>
      <c r="F12" s="18">
        <f t="shared" si="0"/>
        <v>411765.46</v>
      </c>
      <c r="G12" s="19" t="s">
        <v>21</v>
      </c>
      <c r="H12" s="20"/>
      <c r="I12" s="16"/>
      <c r="J12" s="21"/>
      <c r="K12" s="22"/>
    </row>
    <row r="13" spans="1:11" x14ac:dyDescent="0.25">
      <c r="A13" s="15">
        <v>44049</v>
      </c>
      <c r="B13" s="16">
        <v>274270</v>
      </c>
      <c r="C13" s="16" t="s">
        <v>22</v>
      </c>
      <c r="D13" s="17">
        <v>411765.46</v>
      </c>
      <c r="E13" s="17"/>
      <c r="F13" s="18">
        <f t="shared" si="0"/>
        <v>0</v>
      </c>
      <c r="G13" s="19" t="s">
        <v>23</v>
      </c>
      <c r="H13" s="20"/>
      <c r="I13" s="16"/>
      <c r="J13" s="21"/>
      <c r="K13" s="22"/>
    </row>
    <row r="14" spans="1:11" x14ac:dyDescent="0.25">
      <c r="A14" s="15">
        <v>44050</v>
      </c>
      <c r="B14" s="16">
        <v>727220</v>
      </c>
      <c r="C14" s="16" t="s">
        <v>20</v>
      </c>
      <c r="D14" s="17"/>
      <c r="E14" s="17">
        <v>48688.39</v>
      </c>
      <c r="F14" s="18">
        <f t="shared" si="0"/>
        <v>48688.39</v>
      </c>
      <c r="G14" s="19" t="s">
        <v>21</v>
      </c>
      <c r="H14" s="20"/>
      <c r="I14" s="16"/>
      <c r="J14" s="21"/>
      <c r="K14" s="22"/>
    </row>
    <row r="15" spans="1:11" x14ac:dyDescent="0.25">
      <c r="A15" s="15">
        <v>44050</v>
      </c>
      <c r="B15" s="16">
        <v>546787</v>
      </c>
      <c r="C15" s="16" t="s">
        <v>24</v>
      </c>
      <c r="D15" s="17">
        <v>48688.39</v>
      </c>
      <c r="E15" s="17"/>
      <c r="F15" s="18">
        <f t="shared" si="0"/>
        <v>0</v>
      </c>
      <c r="G15" s="19" t="s">
        <v>25</v>
      </c>
      <c r="H15" s="20" t="s">
        <v>26</v>
      </c>
      <c r="I15" s="16">
        <v>7012292</v>
      </c>
      <c r="J15" s="21">
        <v>1</v>
      </c>
      <c r="K15" s="22">
        <v>44049</v>
      </c>
    </row>
    <row r="16" spans="1:11" x14ac:dyDescent="0.25">
      <c r="A16" s="15">
        <v>44053</v>
      </c>
      <c r="B16" s="16">
        <v>1920</v>
      </c>
      <c r="C16" s="16" t="s">
        <v>27</v>
      </c>
      <c r="D16" s="17">
        <v>9867.92</v>
      </c>
      <c r="E16" s="17"/>
      <c r="F16" s="18">
        <f t="shared" si="0"/>
        <v>-9867.92</v>
      </c>
      <c r="G16" s="19" t="s">
        <v>28</v>
      </c>
      <c r="H16" s="20" t="s">
        <v>29</v>
      </c>
      <c r="I16" s="16">
        <v>50</v>
      </c>
      <c r="J16" s="21">
        <v>50</v>
      </c>
      <c r="K16" s="22">
        <v>44048</v>
      </c>
    </row>
    <row r="17" spans="1:11" x14ac:dyDescent="0.25">
      <c r="A17" s="15">
        <v>44053</v>
      </c>
      <c r="B17" s="16">
        <v>727220</v>
      </c>
      <c r="C17" s="16" t="s">
        <v>20</v>
      </c>
      <c r="D17" s="17"/>
      <c r="E17" s="17">
        <v>9867.92</v>
      </c>
      <c r="F17" s="18">
        <f t="shared" si="0"/>
        <v>0</v>
      </c>
      <c r="G17" s="19" t="s">
        <v>21</v>
      </c>
      <c r="H17" s="20"/>
      <c r="I17" s="16"/>
      <c r="J17" s="21"/>
      <c r="K17" s="22"/>
    </row>
    <row r="18" spans="1:11" x14ac:dyDescent="0.25">
      <c r="A18" s="15">
        <v>44054</v>
      </c>
      <c r="B18" s="16">
        <v>727220</v>
      </c>
      <c r="C18" s="16" t="s">
        <v>20</v>
      </c>
      <c r="D18" s="17"/>
      <c r="E18" s="17">
        <v>3555.16</v>
      </c>
      <c r="F18" s="18">
        <f t="shared" si="0"/>
        <v>3555.16</v>
      </c>
      <c r="G18" s="19" t="s">
        <v>21</v>
      </c>
      <c r="H18" s="20"/>
      <c r="I18" s="16"/>
      <c r="J18" s="21"/>
      <c r="K18" s="22"/>
    </row>
    <row r="19" spans="1:11" x14ac:dyDescent="0.25">
      <c r="A19" s="15">
        <v>44054</v>
      </c>
      <c r="B19" s="16">
        <v>274270</v>
      </c>
      <c r="C19" s="16" t="s">
        <v>22</v>
      </c>
      <c r="D19" s="17">
        <v>3555.16</v>
      </c>
      <c r="E19" s="17"/>
      <c r="F19" s="18">
        <f t="shared" si="0"/>
        <v>0</v>
      </c>
      <c r="G19" s="19" t="s">
        <v>30</v>
      </c>
      <c r="H19" s="20"/>
      <c r="I19" s="16"/>
      <c r="J19" s="21"/>
      <c r="K19" s="22"/>
    </row>
    <row r="20" spans="1:11" x14ac:dyDescent="0.25">
      <c r="A20" s="15">
        <v>44057</v>
      </c>
      <c r="B20" s="16">
        <v>727220</v>
      </c>
      <c r="C20" s="16" t="s">
        <v>20</v>
      </c>
      <c r="D20" s="17"/>
      <c r="E20" s="17">
        <v>7179.54</v>
      </c>
      <c r="F20" s="18">
        <f t="shared" si="0"/>
        <v>7179.54</v>
      </c>
      <c r="G20" s="19" t="s">
        <v>21</v>
      </c>
      <c r="H20" s="20"/>
      <c r="I20" s="16"/>
      <c r="J20" s="21"/>
      <c r="K20" s="22"/>
    </row>
    <row r="21" spans="1:11" x14ac:dyDescent="0.25">
      <c r="A21" s="15">
        <v>44057</v>
      </c>
      <c r="B21" s="16">
        <v>274270</v>
      </c>
      <c r="C21" s="16" t="s">
        <v>22</v>
      </c>
      <c r="D21" s="17">
        <v>7179.54</v>
      </c>
      <c r="E21" s="17"/>
      <c r="F21" s="18">
        <f t="shared" si="0"/>
        <v>0</v>
      </c>
      <c r="G21" s="19" t="s">
        <v>31</v>
      </c>
      <c r="H21" s="20"/>
      <c r="I21" s="16"/>
      <c r="J21" s="21"/>
      <c r="K21" s="22"/>
    </row>
    <row r="22" spans="1:11" x14ac:dyDescent="0.25">
      <c r="A22" s="15">
        <v>44061</v>
      </c>
      <c r="B22" s="16">
        <v>274270</v>
      </c>
      <c r="C22" s="16" t="s">
        <v>22</v>
      </c>
      <c r="D22" s="17">
        <v>6357.02</v>
      </c>
      <c r="E22" s="17"/>
      <c r="F22" s="18">
        <f t="shared" si="0"/>
        <v>-6357.02</v>
      </c>
      <c r="G22" s="19" t="s">
        <v>30</v>
      </c>
      <c r="H22" s="20"/>
      <c r="I22" s="16"/>
      <c r="J22" s="21"/>
      <c r="K22" s="22"/>
    </row>
    <row r="23" spans="1:11" x14ac:dyDescent="0.25">
      <c r="A23" s="15">
        <v>44061</v>
      </c>
      <c r="B23" s="16">
        <v>727220</v>
      </c>
      <c r="C23" s="16" t="s">
        <v>20</v>
      </c>
      <c r="D23" s="17"/>
      <c r="E23" s="17">
        <v>6357.02</v>
      </c>
      <c r="F23" s="18">
        <f t="shared" si="0"/>
        <v>0</v>
      </c>
      <c r="G23" s="19" t="s">
        <v>21</v>
      </c>
      <c r="H23" s="20"/>
      <c r="I23" s="16"/>
      <c r="J23" s="21"/>
      <c r="K23" s="22"/>
    </row>
    <row r="24" spans="1:11" x14ac:dyDescent="0.25">
      <c r="A24" s="15">
        <v>44067</v>
      </c>
      <c r="B24" s="16">
        <v>727220</v>
      </c>
      <c r="C24" s="16" t="s">
        <v>20</v>
      </c>
      <c r="D24" s="17"/>
      <c r="E24" s="17">
        <v>5384.66</v>
      </c>
      <c r="F24" s="18">
        <f t="shared" si="0"/>
        <v>5384.66</v>
      </c>
      <c r="G24" s="19" t="s">
        <v>21</v>
      </c>
      <c r="H24" s="20"/>
      <c r="I24" s="16"/>
      <c r="J24" s="21"/>
      <c r="K24" s="22"/>
    </row>
    <row r="25" spans="1:11" x14ac:dyDescent="0.25">
      <c r="A25" s="15">
        <v>44067</v>
      </c>
      <c r="B25" s="16">
        <v>274270</v>
      </c>
      <c r="C25" s="16" t="s">
        <v>22</v>
      </c>
      <c r="D25" s="17">
        <v>5384.66</v>
      </c>
      <c r="E25" s="17"/>
      <c r="F25" s="18">
        <f t="shared" si="0"/>
        <v>0</v>
      </c>
      <c r="G25" s="19" t="s">
        <v>30</v>
      </c>
      <c r="H25" s="20"/>
      <c r="I25" s="16"/>
      <c r="J25" s="21"/>
      <c r="K25" s="22"/>
    </row>
    <row r="26" spans="1:11" x14ac:dyDescent="0.25">
      <c r="A26" s="15">
        <v>44068</v>
      </c>
      <c r="B26" s="16">
        <v>727220</v>
      </c>
      <c r="C26" s="16" t="s">
        <v>20</v>
      </c>
      <c r="D26" s="17"/>
      <c r="E26" s="17">
        <v>169</v>
      </c>
      <c r="F26" s="18">
        <f t="shared" si="0"/>
        <v>169</v>
      </c>
      <c r="G26" s="19" t="s">
        <v>21</v>
      </c>
      <c r="H26" s="20"/>
      <c r="I26" s="16"/>
      <c r="J26" s="21"/>
      <c r="K26" s="22"/>
    </row>
    <row r="27" spans="1:11" x14ac:dyDescent="0.25">
      <c r="A27" s="15">
        <v>44068</v>
      </c>
      <c r="B27" s="16">
        <v>72020</v>
      </c>
      <c r="C27" s="16" t="s">
        <v>32</v>
      </c>
      <c r="D27" s="17">
        <v>169</v>
      </c>
      <c r="E27" s="17"/>
      <c r="F27" s="18">
        <f t="shared" si="0"/>
        <v>0</v>
      </c>
      <c r="G27" s="19" t="s">
        <v>33</v>
      </c>
      <c r="H27" s="20"/>
      <c r="I27" s="16"/>
      <c r="J27" s="21"/>
      <c r="K27" s="22"/>
    </row>
    <row r="28" spans="1:11" x14ac:dyDescent="0.25">
      <c r="A28" s="15">
        <v>44071</v>
      </c>
      <c r="B28" s="16">
        <v>274270</v>
      </c>
      <c r="C28" s="16" t="s">
        <v>22</v>
      </c>
      <c r="D28" s="17">
        <v>11621.02</v>
      </c>
      <c r="E28" s="17"/>
      <c r="F28" s="18">
        <f t="shared" si="0"/>
        <v>-11621.02</v>
      </c>
      <c r="G28" s="19" t="s">
        <v>30</v>
      </c>
      <c r="H28" s="20"/>
      <c r="I28" s="16"/>
      <c r="J28" s="21"/>
      <c r="K28" s="22"/>
    </row>
    <row r="29" spans="1:11" x14ac:dyDescent="0.25">
      <c r="A29" s="15">
        <v>44071</v>
      </c>
      <c r="B29" s="16">
        <v>727220</v>
      </c>
      <c r="C29" s="16" t="s">
        <v>20</v>
      </c>
      <c r="D29" s="17"/>
      <c r="E29" s="17">
        <v>11621.02</v>
      </c>
      <c r="F29" s="18">
        <f t="shared" si="0"/>
        <v>0</v>
      </c>
      <c r="G29" s="19" t="s">
        <v>21</v>
      </c>
      <c r="H29" s="20"/>
      <c r="I29" s="16"/>
      <c r="J29" s="21"/>
      <c r="K29" s="22"/>
    </row>
    <row r="30" spans="1:11" x14ac:dyDescent="0.25">
      <c r="A30" s="15">
        <v>44074</v>
      </c>
      <c r="B30" s="16">
        <v>274270</v>
      </c>
      <c r="C30" s="16" t="s">
        <v>22</v>
      </c>
      <c r="D30" s="17">
        <v>10491.31</v>
      </c>
      <c r="E30" s="17"/>
      <c r="F30" s="18">
        <f t="shared" si="0"/>
        <v>-10491.31</v>
      </c>
      <c r="G30" s="19" t="s">
        <v>30</v>
      </c>
      <c r="H30" s="20"/>
      <c r="I30" s="16"/>
      <c r="J30" s="21"/>
      <c r="K30" s="22"/>
    </row>
    <row r="31" spans="1:11" x14ac:dyDescent="0.25">
      <c r="A31" s="15">
        <v>44074</v>
      </c>
      <c r="B31" s="16">
        <v>727220</v>
      </c>
      <c r="C31" s="16" t="s">
        <v>20</v>
      </c>
      <c r="D31" s="17"/>
      <c r="E31" s="17">
        <v>10491.31</v>
      </c>
      <c r="F31" s="18">
        <f t="shared" si="0"/>
        <v>0</v>
      </c>
      <c r="G31" s="19" t="s">
        <v>21</v>
      </c>
      <c r="H31" s="20"/>
      <c r="I31" s="16"/>
      <c r="J31" s="21"/>
      <c r="K31" s="22"/>
    </row>
    <row r="32" spans="1:11" x14ac:dyDescent="0.25">
      <c r="A32" s="15"/>
      <c r="B32" s="16"/>
      <c r="C32" s="16"/>
      <c r="D32" s="17"/>
      <c r="E32" s="17"/>
      <c r="F32" s="18"/>
      <c r="G32" s="19"/>
      <c r="H32" s="20"/>
      <c r="I32" s="16"/>
      <c r="J32" s="21"/>
      <c r="K32" s="22"/>
    </row>
    <row r="33" spans="1:11" ht="15.75" thickBot="1" x14ac:dyDescent="0.3">
      <c r="A33" s="92" t="s">
        <v>34</v>
      </c>
      <c r="B33" s="93"/>
      <c r="C33" s="23"/>
      <c r="D33" s="24">
        <f>SUM(D10:D32)</f>
        <v>1015079.4800000002</v>
      </c>
      <c r="E33" s="24">
        <f>SUM(E10:E32)</f>
        <v>1015079.4800000002</v>
      </c>
      <c r="F33" s="25">
        <f>F9-D33+E33</f>
        <v>0</v>
      </c>
      <c r="G33" s="26"/>
      <c r="H33" s="27"/>
      <c r="I33" s="28"/>
      <c r="J33" s="29"/>
      <c r="K33" s="30"/>
    </row>
    <row r="34" spans="1:11" x14ac:dyDescent="0.25">
      <c r="A34" s="31" t="s">
        <v>35</v>
      </c>
      <c r="B34" s="4"/>
      <c r="C34" s="4"/>
      <c r="D34" s="5"/>
      <c r="E34" s="4"/>
      <c r="F34" s="4"/>
      <c r="G34" s="4"/>
      <c r="H34" s="4"/>
      <c r="I34" s="4"/>
      <c r="J34" s="6"/>
      <c r="K34" s="7"/>
    </row>
    <row r="35" spans="1:11" x14ac:dyDescent="0.25">
      <c r="A35" s="31"/>
      <c r="B35" s="4"/>
      <c r="C35" s="4"/>
      <c r="D35" s="5"/>
      <c r="E35" s="4"/>
      <c r="F35" s="4"/>
      <c r="G35" s="4"/>
      <c r="H35" s="4"/>
      <c r="I35" s="4"/>
      <c r="J35" s="6"/>
      <c r="K35" s="7"/>
    </row>
    <row r="36" spans="1:11" x14ac:dyDescent="0.25">
      <c r="A36" s="31"/>
      <c r="B36" s="4"/>
      <c r="C36" s="4"/>
      <c r="D36" s="5"/>
      <c r="E36" s="4"/>
      <c r="F36" s="4"/>
      <c r="G36" s="4"/>
      <c r="H36" s="4"/>
      <c r="I36" s="4"/>
      <c r="J36" s="6"/>
      <c r="K36" s="7"/>
    </row>
    <row r="37" spans="1:11" x14ac:dyDescent="0.25">
      <c r="D37" s="1"/>
      <c r="J37" s="2"/>
      <c r="K37" s="3"/>
    </row>
    <row r="38" spans="1:11" ht="25.5" x14ac:dyDescent="0.25">
      <c r="C38" s="90" t="s">
        <v>0</v>
      </c>
      <c r="D38" s="90"/>
      <c r="E38" s="90"/>
      <c r="F38" s="90"/>
      <c r="G38" s="90"/>
      <c r="H38" s="90"/>
      <c r="I38" s="90"/>
      <c r="J38" s="90"/>
      <c r="K38" s="90"/>
    </row>
    <row r="39" spans="1:11" x14ac:dyDescent="0.25">
      <c r="D39" s="1"/>
      <c r="J39" s="2"/>
      <c r="K39" s="3"/>
    </row>
    <row r="40" spans="1:11" ht="18.75" x14ac:dyDescent="0.3">
      <c r="A40" s="85" t="s">
        <v>36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x14ac:dyDescent="0.25">
      <c r="A41" s="4"/>
      <c r="B41" s="4"/>
      <c r="C41" s="4"/>
      <c r="D41" s="5"/>
      <c r="E41" s="4"/>
      <c r="F41" s="4"/>
      <c r="G41" s="4"/>
      <c r="H41" s="4"/>
      <c r="I41" s="4"/>
      <c r="J41" s="6"/>
      <c r="K41" s="7"/>
    </row>
    <row r="42" spans="1:11" x14ac:dyDescent="0.25">
      <c r="A42" s="86" t="s">
        <v>37</v>
      </c>
      <c r="B42" s="87"/>
      <c r="C42" s="87"/>
      <c r="D42" s="87"/>
      <c r="E42" s="88"/>
      <c r="F42" s="4"/>
      <c r="G42" s="89" t="s">
        <v>38</v>
      </c>
      <c r="H42" s="89"/>
      <c r="I42" s="89"/>
      <c r="J42" s="89"/>
      <c r="K42" s="7"/>
    </row>
    <row r="43" spans="1:11" x14ac:dyDescent="0.25">
      <c r="A43" s="32" t="s">
        <v>19</v>
      </c>
      <c r="B43" s="33"/>
      <c r="C43" s="33"/>
      <c r="D43" s="34"/>
      <c r="E43" s="35">
        <f t="shared" ref="E43:E61" si="1">SUMIF($G$8:$G$32,A43,$D$8:$D$32)</f>
        <v>500000</v>
      </c>
      <c r="F43" s="4"/>
      <c r="G43" s="36" t="s">
        <v>21</v>
      </c>
      <c r="H43" s="37"/>
      <c r="I43" s="83">
        <f>SUMIF($G$8:$G$32,G43,$E$8:$E$32)</f>
        <v>515079.48</v>
      </c>
      <c r="J43" s="84"/>
      <c r="K43" s="7"/>
    </row>
    <row r="44" spans="1:11" x14ac:dyDescent="0.25">
      <c r="A44" s="38" t="s">
        <v>28</v>
      </c>
      <c r="B44" s="39"/>
      <c r="C44" s="39"/>
      <c r="D44" s="40"/>
      <c r="E44" s="41">
        <f t="shared" si="1"/>
        <v>9867.92</v>
      </c>
      <c r="F44" s="4"/>
      <c r="G44" s="36" t="s">
        <v>17</v>
      </c>
      <c r="H44" s="37"/>
      <c r="I44" s="69">
        <f>SUMIF($G$8:$G$32,G44,$E$8:$E$32)</f>
        <v>500000</v>
      </c>
      <c r="J44" s="70"/>
      <c r="K44" s="7"/>
    </row>
    <row r="45" spans="1:11" x14ac:dyDescent="0.25">
      <c r="A45" s="38" t="s">
        <v>30</v>
      </c>
      <c r="B45" s="39"/>
      <c r="C45" s="39"/>
      <c r="D45" s="40"/>
      <c r="E45" s="41">
        <f t="shared" si="1"/>
        <v>37409.17</v>
      </c>
      <c r="F45" s="4"/>
      <c r="G45" s="36" t="s">
        <v>39</v>
      </c>
      <c r="H45" s="37"/>
      <c r="I45" s="69">
        <f>SUMIF($G$8:$G$32,G45,$E$8:$E$32)</f>
        <v>0</v>
      </c>
      <c r="J45" s="70"/>
      <c r="K45" s="7"/>
    </row>
    <row r="46" spans="1:11" x14ac:dyDescent="0.25">
      <c r="A46" s="42" t="s">
        <v>25</v>
      </c>
      <c r="B46" s="39"/>
      <c r="C46" s="39"/>
      <c r="D46" s="40"/>
      <c r="E46" s="41">
        <f t="shared" si="1"/>
        <v>48688.39</v>
      </c>
      <c r="F46" s="4"/>
      <c r="G46" s="77" t="s">
        <v>40</v>
      </c>
      <c r="H46" s="78"/>
      <c r="I46" s="69">
        <f>SUMIF($G$8:$G$32,G46,$E$8:$E$32)</f>
        <v>0</v>
      </c>
      <c r="J46" s="70"/>
      <c r="K46" s="7"/>
    </row>
    <row r="47" spans="1:11" x14ac:dyDescent="0.25">
      <c r="A47" s="38" t="s">
        <v>23</v>
      </c>
      <c r="B47" s="39"/>
      <c r="C47" s="39"/>
      <c r="D47" s="40"/>
      <c r="E47" s="41">
        <f t="shared" si="1"/>
        <v>411765.46</v>
      </c>
      <c r="F47" s="4"/>
      <c r="G47" s="77" t="s">
        <v>41</v>
      </c>
      <c r="H47" s="78"/>
      <c r="I47" s="69">
        <f>SUMIF($G$8:$G$32,G47,$E$8:$E$32)</f>
        <v>0</v>
      </c>
      <c r="J47" s="70"/>
      <c r="K47" s="7"/>
    </row>
    <row r="48" spans="1:11" x14ac:dyDescent="0.25">
      <c r="A48" s="38" t="s">
        <v>31</v>
      </c>
      <c r="B48" s="39"/>
      <c r="C48" s="39"/>
      <c r="D48" s="40"/>
      <c r="E48" s="41">
        <f t="shared" si="1"/>
        <v>7179.54</v>
      </c>
      <c r="F48" s="4"/>
      <c r="G48" s="43" t="s">
        <v>42</v>
      </c>
      <c r="H48" s="44"/>
      <c r="I48" s="81">
        <f>SUM(I43:J47)</f>
        <v>1015079.48</v>
      </c>
      <c r="J48" s="82"/>
      <c r="K48" s="7"/>
    </row>
    <row r="49" spans="1:11" x14ac:dyDescent="0.25">
      <c r="A49" s="38" t="s">
        <v>33</v>
      </c>
      <c r="B49" s="39"/>
      <c r="C49" s="39"/>
      <c r="D49" s="40"/>
      <c r="E49" s="41">
        <f t="shared" si="1"/>
        <v>169</v>
      </c>
      <c r="F49" s="4"/>
      <c r="G49" s="47"/>
      <c r="H49" s="48"/>
      <c r="I49" s="49"/>
      <c r="J49" s="50"/>
      <c r="K49" s="7"/>
    </row>
    <row r="50" spans="1:11" x14ac:dyDescent="0.25">
      <c r="A50" s="38"/>
      <c r="B50" s="39"/>
      <c r="C50" s="39"/>
      <c r="D50" s="40"/>
      <c r="E50" s="41">
        <f t="shared" si="1"/>
        <v>0</v>
      </c>
      <c r="F50" s="4"/>
      <c r="G50" s="51" t="s">
        <v>43</v>
      </c>
      <c r="H50" s="52"/>
      <c r="I50" s="53"/>
      <c r="J50" s="54"/>
      <c r="K50" s="3"/>
    </row>
    <row r="51" spans="1:11" x14ac:dyDescent="0.25">
      <c r="A51" s="38"/>
      <c r="B51" s="39"/>
      <c r="C51" s="39"/>
      <c r="D51" s="40"/>
      <c r="E51" s="41">
        <f t="shared" si="1"/>
        <v>0</v>
      </c>
      <c r="F51" s="4"/>
      <c r="G51" s="36" t="s">
        <v>44</v>
      </c>
      <c r="H51" s="37"/>
      <c r="I51" s="83">
        <f>'[1]CEF Julho 2020 - 168-5'!I185:J185</f>
        <v>45870.36000000035</v>
      </c>
      <c r="J51" s="84"/>
      <c r="K51" s="3"/>
    </row>
    <row r="52" spans="1:11" x14ac:dyDescent="0.25">
      <c r="A52" s="38"/>
      <c r="B52" s="39"/>
      <c r="C52" s="39"/>
      <c r="D52" s="40"/>
      <c r="E52" s="41">
        <f t="shared" si="1"/>
        <v>0</v>
      </c>
      <c r="F52" s="4"/>
      <c r="G52" s="38" t="s">
        <v>19</v>
      </c>
      <c r="H52" s="37"/>
      <c r="I52" s="69">
        <f>SUMIF($G$8:$G$32,G52,$D$8:$D$32)</f>
        <v>500000</v>
      </c>
      <c r="J52" s="70"/>
      <c r="K52" s="3"/>
    </row>
    <row r="53" spans="1:11" x14ac:dyDescent="0.25">
      <c r="A53" s="38"/>
      <c r="B53" s="39"/>
      <c r="C53" s="39"/>
      <c r="D53" s="40"/>
      <c r="E53" s="41">
        <f t="shared" si="1"/>
        <v>0</v>
      </c>
      <c r="F53" s="4"/>
      <c r="G53" s="77" t="s">
        <v>21</v>
      </c>
      <c r="H53" s="78"/>
      <c r="I53" s="69">
        <f>-SUMIF($G$8:$G$32,G53,$E$8:$E$32)</f>
        <v>-515079.48</v>
      </c>
      <c r="J53" s="70"/>
      <c r="K53" s="3"/>
    </row>
    <row r="54" spans="1:11" x14ac:dyDescent="0.25">
      <c r="A54" s="38"/>
      <c r="B54" s="39"/>
      <c r="C54" s="39"/>
      <c r="D54" s="40"/>
      <c r="E54" s="41">
        <f t="shared" si="1"/>
        <v>0</v>
      </c>
      <c r="F54" s="4"/>
      <c r="G54" s="36" t="s">
        <v>45</v>
      </c>
      <c r="H54" s="37"/>
      <c r="I54" s="69">
        <v>148.24</v>
      </c>
      <c r="J54" s="70"/>
      <c r="K54" s="3"/>
    </row>
    <row r="55" spans="1:11" x14ac:dyDescent="0.25">
      <c r="A55" s="42"/>
      <c r="B55" s="39"/>
      <c r="C55" s="39"/>
      <c r="D55" s="40"/>
      <c r="E55" s="41">
        <f t="shared" si="1"/>
        <v>0</v>
      </c>
      <c r="F55" s="4"/>
      <c r="G55" s="55"/>
      <c r="H55" s="56"/>
      <c r="I55" s="79"/>
      <c r="J55" s="80"/>
      <c r="K55" s="3"/>
    </row>
    <row r="56" spans="1:11" x14ac:dyDescent="0.25">
      <c r="A56" s="38"/>
      <c r="B56" s="39"/>
      <c r="C56" s="39"/>
      <c r="D56" s="40"/>
      <c r="E56" s="41">
        <f t="shared" si="1"/>
        <v>0</v>
      </c>
      <c r="F56" s="4"/>
      <c r="G56" s="57" t="s">
        <v>46</v>
      </c>
      <c r="H56" s="56"/>
      <c r="I56" s="75">
        <f>SUM(I51:J54)</f>
        <v>30939.120000000356</v>
      </c>
      <c r="J56" s="76"/>
      <c r="K56" s="3"/>
    </row>
    <row r="57" spans="1:11" x14ac:dyDescent="0.25">
      <c r="A57" s="38"/>
      <c r="B57" s="39"/>
      <c r="C57" s="39"/>
      <c r="D57" s="40"/>
      <c r="E57" s="41">
        <f t="shared" si="1"/>
        <v>0</v>
      </c>
      <c r="F57" s="4"/>
      <c r="G57" s="58"/>
      <c r="H57" s="59"/>
      <c r="I57" s="59"/>
      <c r="J57" s="60"/>
      <c r="K57" s="7"/>
    </row>
    <row r="58" spans="1:11" x14ac:dyDescent="0.25">
      <c r="A58" s="38"/>
      <c r="B58" s="39"/>
      <c r="C58" s="39"/>
      <c r="D58" s="40"/>
      <c r="E58" s="41">
        <f t="shared" si="1"/>
        <v>0</v>
      </c>
      <c r="F58" s="4"/>
      <c r="G58" s="51" t="s">
        <v>47</v>
      </c>
      <c r="H58" s="52"/>
      <c r="I58" s="53"/>
      <c r="J58" s="54"/>
      <c r="K58" s="7"/>
    </row>
    <row r="59" spans="1:11" x14ac:dyDescent="0.25">
      <c r="A59" s="38"/>
      <c r="B59" s="39"/>
      <c r="C59" s="39"/>
      <c r="D59" s="40"/>
      <c r="E59" s="41">
        <f t="shared" si="1"/>
        <v>0</v>
      </c>
      <c r="F59" s="4"/>
      <c r="G59" s="36" t="s">
        <v>44</v>
      </c>
      <c r="H59" s="37"/>
      <c r="I59" s="65">
        <f>'[1]CEF Julho 2020 - 168-5'!I192:J192</f>
        <v>0</v>
      </c>
      <c r="J59" s="66"/>
      <c r="K59" s="7"/>
    </row>
    <row r="60" spans="1:11" x14ac:dyDescent="0.25">
      <c r="A60" s="38"/>
      <c r="B60" s="39"/>
      <c r="C60" s="39"/>
      <c r="D60" s="40"/>
      <c r="E60" s="41">
        <f t="shared" si="1"/>
        <v>0</v>
      </c>
      <c r="F60" s="4"/>
      <c r="G60" s="36" t="s">
        <v>48</v>
      </c>
      <c r="H60" s="37"/>
      <c r="I60" s="67">
        <v>500000</v>
      </c>
      <c r="J60" s="68"/>
      <c r="K60" s="7"/>
    </row>
    <row r="61" spans="1:11" x14ac:dyDescent="0.25">
      <c r="A61" s="38"/>
      <c r="B61" s="39"/>
      <c r="C61" s="39"/>
      <c r="D61" s="40"/>
      <c r="E61" s="41">
        <f t="shared" si="1"/>
        <v>0</v>
      </c>
      <c r="F61" s="4"/>
      <c r="G61" s="36" t="s">
        <v>17</v>
      </c>
      <c r="H61" s="37"/>
      <c r="I61" s="69">
        <f>-SUMIF($G$8:$G$31,G61,$E$8:$E$31)</f>
        <v>-500000</v>
      </c>
      <c r="J61" s="70"/>
      <c r="K61" s="7"/>
    </row>
    <row r="62" spans="1:11" x14ac:dyDescent="0.25">
      <c r="A62" s="38"/>
      <c r="B62" s="39"/>
      <c r="C62" s="39"/>
      <c r="D62" s="40"/>
      <c r="E62" s="41"/>
      <c r="F62" s="4"/>
      <c r="G62" s="36"/>
      <c r="H62" s="56"/>
      <c r="I62" s="71"/>
      <c r="J62" s="72"/>
      <c r="K62" s="7"/>
    </row>
    <row r="63" spans="1:11" x14ac:dyDescent="0.25">
      <c r="A63" s="73" t="s">
        <v>42</v>
      </c>
      <c r="B63" s="74"/>
      <c r="C63" s="74"/>
      <c r="D63" s="61"/>
      <c r="E63" s="62">
        <f>SUM(E43:E62)</f>
        <v>1015079.48</v>
      </c>
      <c r="F63" s="4"/>
      <c r="G63" s="63" t="s">
        <v>46</v>
      </c>
      <c r="H63" s="56"/>
      <c r="I63" s="75">
        <f>SUM(I59:J62)</f>
        <v>0</v>
      </c>
      <c r="J63" s="76"/>
      <c r="K63" s="7"/>
    </row>
    <row r="64" spans="1:11" x14ac:dyDescent="0.25">
      <c r="F64" s="4"/>
      <c r="G64" s="48"/>
      <c r="H64" s="48"/>
      <c r="I64" s="49"/>
      <c r="J64" s="49"/>
      <c r="K64" s="7"/>
    </row>
    <row r="65" spans="4:11" x14ac:dyDescent="0.25">
      <c r="F65" s="4"/>
      <c r="G65" s="48"/>
      <c r="H65" s="48"/>
      <c r="I65" s="49"/>
      <c r="J65" s="49"/>
      <c r="K65" s="7"/>
    </row>
    <row r="66" spans="4:11" x14ac:dyDescent="0.25">
      <c r="D66" s="1"/>
      <c r="J66" s="2"/>
      <c r="K66" s="3"/>
    </row>
    <row r="67" spans="4:11" x14ac:dyDescent="0.25">
      <c r="D67" s="1"/>
      <c r="E67" s="64"/>
      <c r="J67" s="2"/>
      <c r="K67" s="3"/>
    </row>
    <row r="68" spans="4:11" x14ac:dyDescent="0.25">
      <c r="D68" s="1"/>
      <c r="E68" s="64">
        <f>D33-E63</f>
        <v>0</v>
      </c>
      <c r="J68" s="2"/>
      <c r="K68" s="3"/>
    </row>
    <row r="69" spans="4:11" x14ac:dyDescent="0.25">
      <c r="D69" s="1"/>
      <c r="J69" s="2"/>
      <c r="K69" s="3"/>
    </row>
    <row r="70" spans="4:11" x14ac:dyDescent="0.25">
      <c r="D70" s="1"/>
      <c r="J70" s="2"/>
      <c r="K70" s="3"/>
    </row>
  </sheetData>
  <mergeCells count="30">
    <mergeCell ref="I45:J45"/>
    <mergeCell ref="C2:K2"/>
    <mergeCell ref="A4:K4"/>
    <mergeCell ref="A6:F6"/>
    <mergeCell ref="G6:K6"/>
    <mergeCell ref="A33:B33"/>
    <mergeCell ref="C38:K38"/>
    <mergeCell ref="A40:K40"/>
    <mergeCell ref="A42:E42"/>
    <mergeCell ref="G42:J42"/>
    <mergeCell ref="I43:J43"/>
    <mergeCell ref="I44:J44"/>
    <mergeCell ref="I56:J56"/>
    <mergeCell ref="G46:H46"/>
    <mergeCell ref="I46:J46"/>
    <mergeCell ref="G47:H47"/>
    <mergeCell ref="I47:J47"/>
    <mergeCell ref="I48:J48"/>
    <mergeCell ref="I51:J51"/>
    <mergeCell ref="I52:J52"/>
    <mergeCell ref="G53:H53"/>
    <mergeCell ref="I53:J53"/>
    <mergeCell ref="I54:J54"/>
    <mergeCell ref="I55:J55"/>
    <mergeCell ref="I59:J59"/>
    <mergeCell ref="I60:J60"/>
    <mergeCell ref="I61:J61"/>
    <mergeCell ref="I62:J62"/>
    <mergeCell ref="A63:C63"/>
    <mergeCell ref="I63:J6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1"/>
  <sheetViews>
    <sheetView topLeftCell="A166" workbookViewId="0">
      <selection activeCell="D18" sqref="D18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90" t="s">
        <v>0</v>
      </c>
      <c r="D2" s="90"/>
      <c r="E2" s="90"/>
      <c r="F2" s="90"/>
      <c r="G2" s="90"/>
      <c r="H2" s="90"/>
      <c r="I2" s="90"/>
      <c r="J2" s="90"/>
      <c r="K2" s="90"/>
    </row>
    <row r="3" spans="1:11" x14ac:dyDescent="0.25">
      <c r="D3" s="1"/>
      <c r="J3" s="2"/>
      <c r="K3" s="3"/>
    </row>
    <row r="4" spans="1:11" ht="18.75" x14ac:dyDescent="0.3">
      <c r="A4" s="85" t="s">
        <v>49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D5" s="1"/>
      <c r="J5" s="2"/>
      <c r="K5" s="3"/>
    </row>
    <row r="6" spans="1:11" x14ac:dyDescent="0.25">
      <c r="A6" s="91" t="s">
        <v>2</v>
      </c>
      <c r="B6" s="91"/>
      <c r="C6" s="91"/>
      <c r="D6" s="91"/>
      <c r="E6" s="91"/>
      <c r="F6" s="91"/>
      <c r="G6" s="91" t="s">
        <v>3</v>
      </c>
      <c r="H6" s="91"/>
      <c r="I6" s="91"/>
      <c r="J6" s="91"/>
      <c r="K6" s="91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Julho 2020 - 1922-3'!F133</f>
        <v>-9.3132257461547852E-10</v>
      </c>
      <c r="G9" s="19"/>
      <c r="H9" s="20"/>
      <c r="I9" s="16"/>
      <c r="J9" s="21"/>
      <c r="K9" s="22"/>
    </row>
    <row r="10" spans="1:11" x14ac:dyDescent="0.25">
      <c r="A10" s="15">
        <v>44046</v>
      </c>
      <c r="B10" s="16">
        <v>196313</v>
      </c>
      <c r="C10" s="16" t="s">
        <v>50</v>
      </c>
      <c r="D10" s="17">
        <v>675</v>
      </c>
      <c r="E10" s="17"/>
      <c r="F10" s="18">
        <f t="shared" ref="F10:F73" si="0">F9-D10+E10</f>
        <v>-675.00000000093132</v>
      </c>
      <c r="G10" s="19" t="s">
        <v>51</v>
      </c>
      <c r="H10" s="20" t="s">
        <v>52</v>
      </c>
      <c r="I10" s="16">
        <v>2053</v>
      </c>
      <c r="J10" s="21">
        <v>1</v>
      </c>
      <c r="K10" s="22">
        <v>44018</v>
      </c>
    </row>
    <row r="11" spans="1:11" x14ac:dyDescent="0.25">
      <c r="A11" s="15">
        <v>44046</v>
      </c>
      <c r="B11" s="16">
        <v>194198</v>
      </c>
      <c r="C11" s="16" t="s">
        <v>50</v>
      </c>
      <c r="D11" s="17">
        <v>807.64</v>
      </c>
      <c r="E11" s="17"/>
      <c r="F11" s="18">
        <f t="shared" si="0"/>
        <v>-1482.6400000009312</v>
      </c>
      <c r="G11" s="19" t="s">
        <v>53</v>
      </c>
      <c r="H11" s="20" t="s">
        <v>54</v>
      </c>
      <c r="I11" s="16">
        <v>717663</v>
      </c>
      <c r="J11" s="21">
        <v>2</v>
      </c>
      <c r="K11" s="22">
        <v>43985</v>
      </c>
    </row>
    <row r="12" spans="1:11" x14ac:dyDescent="0.25">
      <c r="A12" s="15">
        <v>44046</v>
      </c>
      <c r="B12" s="16">
        <v>188061</v>
      </c>
      <c r="C12" s="16" t="s">
        <v>50</v>
      </c>
      <c r="D12" s="17">
        <v>691.9</v>
      </c>
      <c r="E12" s="17"/>
      <c r="F12" s="18">
        <f t="shared" si="0"/>
        <v>-2174.5400000009313</v>
      </c>
      <c r="G12" s="19" t="s">
        <v>55</v>
      </c>
      <c r="H12" s="20" t="s">
        <v>56</v>
      </c>
      <c r="I12" s="16">
        <v>337690</v>
      </c>
      <c r="J12" s="21">
        <v>1</v>
      </c>
      <c r="K12" s="22">
        <v>44014</v>
      </c>
    </row>
    <row r="13" spans="1:11" x14ac:dyDescent="0.25">
      <c r="A13" s="15">
        <v>44046</v>
      </c>
      <c r="B13" s="16">
        <v>190344</v>
      </c>
      <c r="C13" s="16" t="s">
        <v>50</v>
      </c>
      <c r="D13" s="17">
        <v>228</v>
      </c>
      <c r="E13" s="17"/>
      <c r="F13" s="18">
        <f t="shared" si="0"/>
        <v>-2402.5400000009313</v>
      </c>
      <c r="G13" s="19" t="s">
        <v>57</v>
      </c>
      <c r="H13" s="20" t="s">
        <v>58</v>
      </c>
      <c r="I13" s="16">
        <v>1840164</v>
      </c>
      <c r="J13" s="21">
        <v>1</v>
      </c>
      <c r="K13" s="22">
        <v>44014</v>
      </c>
    </row>
    <row r="14" spans="1:11" x14ac:dyDescent="0.25">
      <c r="A14" s="15">
        <v>44046</v>
      </c>
      <c r="B14" s="16">
        <v>197854</v>
      </c>
      <c r="C14" s="16" t="s">
        <v>50</v>
      </c>
      <c r="D14" s="17">
        <v>368.86</v>
      </c>
      <c r="E14" s="17"/>
      <c r="F14" s="18">
        <f t="shared" si="0"/>
        <v>-2771.4000000009314</v>
      </c>
      <c r="G14" s="19" t="s">
        <v>53</v>
      </c>
      <c r="H14" s="20" t="s">
        <v>59</v>
      </c>
      <c r="I14" s="16">
        <v>189068</v>
      </c>
      <c r="J14" s="21">
        <v>2</v>
      </c>
      <c r="K14" s="22">
        <v>43985</v>
      </c>
    </row>
    <row r="15" spans="1:11" x14ac:dyDescent="0.25">
      <c r="A15" s="15">
        <v>44046</v>
      </c>
      <c r="B15" s="16">
        <v>301994</v>
      </c>
      <c r="C15" s="16" t="s">
        <v>60</v>
      </c>
      <c r="D15" s="17">
        <v>4687.7300000000005</v>
      </c>
      <c r="E15" s="17"/>
      <c r="F15" s="18">
        <f t="shared" si="0"/>
        <v>-7459.1300000009323</v>
      </c>
      <c r="G15" s="19" t="s">
        <v>30</v>
      </c>
      <c r="H15" s="20" t="s">
        <v>61</v>
      </c>
      <c r="I15" s="16"/>
      <c r="J15" s="21"/>
      <c r="K15" s="22"/>
    </row>
    <row r="16" spans="1:11" x14ac:dyDescent="0.25">
      <c r="A16" s="15">
        <v>44046</v>
      </c>
      <c r="B16" s="16">
        <v>191748</v>
      </c>
      <c r="C16" s="16" t="s">
        <v>50</v>
      </c>
      <c r="D16" s="17">
        <v>1092</v>
      </c>
      <c r="E16" s="17"/>
      <c r="F16" s="18">
        <f t="shared" si="0"/>
        <v>-8551.1300000009323</v>
      </c>
      <c r="G16" s="19" t="s">
        <v>57</v>
      </c>
      <c r="H16" s="20" t="s">
        <v>62</v>
      </c>
      <c r="I16" s="16">
        <v>881</v>
      </c>
      <c r="J16" s="21">
        <v>1</v>
      </c>
      <c r="K16" s="22">
        <v>44014</v>
      </c>
    </row>
    <row r="17" spans="1:11" x14ac:dyDescent="0.25">
      <c r="A17" s="15">
        <v>44046</v>
      </c>
      <c r="B17" s="16">
        <v>182849</v>
      </c>
      <c r="C17" s="16" t="s">
        <v>50</v>
      </c>
      <c r="D17" s="17">
        <v>105</v>
      </c>
      <c r="E17" s="17"/>
      <c r="F17" s="18">
        <f t="shared" si="0"/>
        <v>-8656.1300000009323</v>
      </c>
      <c r="G17" s="19" t="s">
        <v>57</v>
      </c>
      <c r="H17" s="20" t="s">
        <v>62</v>
      </c>
      <c r="I17" s="16">
        <v>874</v>
      </c>
      <c r="J17" s="21">
        <v>1</v>
      </c>
      <c r="K17" s="22">
        <v>44014</v>
      </c>
    </row>
    <row r="18" spans="1:11" x14ac:dyDescent="0.25">
      <c r="A18" s="15">
        <v>44046</v>
      </c>
      <c r="B18" s="16">
        <v>181191</v>
      </c>
      <c r="C18" s="16" t="s">
        <v>50</v>
      </c>
      <c r="D18" s="17">
        <v>44935.06</v>
      </c>
      <c r="E18" s="17"/>
      <c r="F18" s="18">
        <f t="shared" si="0"/>
        <v>-53591.190000000934</v>
      </c>
      <c r="G18" s="19" t="s">
        <v>28</v>
      </c>
      <c r="H18" s="20" t="s">
        <v>63</v>
      </c>
      <c r="I18" s="16">
        <v>158849</v>
      </c>
      <c r="J18" s="21">
        <v>23</v>
      </c>
      <c r="K18" s="22">
        <v>44049</v>
      </c>
    </row>
    <row r="19" spans="1:11" x14ac:dyDescent="0.25">
      <c r="A19" s="15">
        <v>44046</v>
      </c>
      <c r="B19" s="16">
        <v>301993</v>
      </c>
      <c r="C19" s="16" t="s">
        <v>60</v>
      </c>
      <c r="D19" s="17">
        <v>14162.220000000001</v>
      </c>
      <c r="E19" s="17"/>
      <c r="F19" s="18">
        <f t="shared" si="0"/>
        <v>-67753.410000000935</v>
      </c>
      <c r="G19" s="19" t="s">
        <v>30</v>
      </c>
      <c r="H19" s="20" t="s">
        <v>64</v>
      </c>
      <c r="I19" s="16"/>
      <c r="J19" s="21"/>
      <c r="K19" s="22"/>
    </row>
    <row r="20" spans="1:11" x14ac:dyDescent="0.25">
      <c r="A20" s="15">
        <v>44046</v>
      </c>
      <c r="B20" s="16">
        <v>727220</v>
      </c>
      <c r="C20" s="16" t="s">
        <v>20</v>
      </c>
      <c r="D20" s="17"/>
      <c r="E20" s="17">
        <v>67901.61</v>
      </c>
      <c r="F20" s="18">
        <f t="shared" si="0"/>
        <v>148.19999999906577</v>
      </c>
      <c r="G20" s="19" t="s">
        <v>65</v>
      </c>
      <c r="H20" s="20"/>
      <c r="I20" s="16"/>
      <c r="J20" s="21"/>
      <c r="K20" s="22"/>
    </row>
    <row r="21" spans="1:11" x14ac:dyDescent="0.25">
      <c r="A21" s="15">
        <v>44046</v>
      </c>
      <c r="B21" s="16">
        <v>140658</v>
      </c>
      <c r="C21" s="16" t="s">
        <v>66</v>
      </c>
      <c r="D21" s="17">
        <v>148.20000000000002</v>
      </c>
      <c r="E21" s="17"/>
      <c r="F21" s="18">
        <f t="shared" si="0"/>
        <v>-9.3425001068681013E-10</v>
      </c>
      <c r="G21" s="19" t="s">
        <v>55</v>
      </c>
      <c r="H21" s="20" t="s">
        <v>67</v>
      </c>
      <c r="I21" s="16">
        <v>785</v>
      </c>
      <c r="J21" s="21">
        <v>1</v>
      </c>
      <c r="K21" s="22">
        <v>44029</v>
      </c>
    </row>
    <row r="22" spans="1:11" x14ac:dyDescent="0.25">
      <c r="A22" s="15">
        <v>44047</v>
      </c>
      <c r="B22" s="16">
        <v>727220</v>
      </c>
      <c r="C22" s="16" t="s">
        <v>20</v>
      </c>
      <c r="D22" s="17"/>
      <c r="E22" s="17">
        <v>45.4</v>
      </c>
      <c r="F22" s="18">
        <f t="shared" si="0"/>
        <v>45.399999999065749</v>
      </c>
      <c r="G22" s="19" t="s">
        <v>65</v>
      </c>
      <c r="H22" s="20"/>
      <c r="I22" s="16"/>
      <c r="J22" s="21"/>
      <c r="K22" s="22"/>
    </row>
    <row r="23" spans="1:11" x14ac:dyDescent="0.25">
      <c r="A23" s="15">
        <v>44047</v>
      </c>
      <c r="B23" s="16">
        <v>189368</v>
      </c>
      <c r="C23" s="16" t="s">
        <v>66</v>
      </c>
      <c r="D23" s="17">
        <v>45.4</v>
      </c>
      <c r="E23" s="17"/>
      <c r="F23" s="18">
        <f t="shared" si="0"/>
        <v>-9.3425001068681013E-10</v>
      </c>
      <c r="G23" s="19" t="s">
        <v>55</v>
      </c>
      <c r="H23" s="20" t="s">
        <v>67</v>
      </c>
      <c r="I23" s="16">
        <v>790</v>
      </c>
      <c r="J23" s="21">
        <v>1</v>
      </c>
      <c r="K23" s="22">
        <v>44032</v>
      </c>
    </row>
    <row r="24" spans="1:11" x14ac:dyDescent="0.25">
      <c r="A24" s="15">
        <v>44048</v>
      </c>
      <c r="B24" s="16">
        <v>150669</v>
      </c>
      <c r="C24" s="16" t="s">
        <v>66</v>
      </c>
      <c r="D24" s="17">
        <v>82.5</v>
      </c>
      <c r="E24" s="17"/>
      <c r="F24" s="18">
        <f t="shared" si="0"/>
        <v>-82.50000000093425</v>
      </c>
      <c r="G24" s="19" t="s">
        <v>68</v>
      </c>
      <c r="H24" s="20" t="s">
        <v>69</v>
      </c>
      <c r="I24" s="16">
        <v>221</v>
      </c>
      <c r="J24" s="21">
        <v>1</v>
      </c>
      <c r="K24" s="22">
        <v>44027</v>
      </c>
    </row>
    <row r="25" spans="1:11" x14ac:dyDescent="0.25">
      <c r="A25" s="15">
        <v>44048</v>
      </c>
      <c r="B25" s="16">
        <v>873116</v>
      </c>
      <c r="C25" s="16" t="s">
        <v>50</v>
      </c>
      <c r="D25" s="17">
        <v>1312.04</v>
      </c>
      <c r="E25" s="17"/>
      <c r="F25" s="18">
        <f t="shared" si="0"/>
        <v>-1394.5400000009342</v>
      </c>
      <c r="G25" s="19" t="s">
        <v>53</v>
      </c>
      <c r="H25" s="20" t="s">
        <v>70</v>
      </c>
      <c r="I25" s="16">
        <v>94968</v>
      </c>
      <c r="J25" s="21">
        <v>1</v>
      </c>
      <c r="K25" s="22">
        <v>44013</v>
      </c>
    </row>
    <row r="26" spans="1:11" x14ac:dyDescent="0.25">
      <c r="A26" s="15">
        <v>44048</v>
      </c>
      <c r="B26" s="16">
        <v>727220</v>
      </c>
      <c r="C26" s="16" t="s">
        <v>20</v>
      </c>
      <c r="D26" s="17"/>
      <c r="E26" s="17">
        <v>4805.54</v>
      </c>
      <c r="F26" s="18">
        <f t="shared" si="0"/>
        <v>3410.9999999990659</v>
      </c>
      <c r="G26" s="19" t="s">
        <v>65</v>
      </c>
      <c r="H26" s="20"/>
      <c r="I26" s="16"/>
      <c r="J26" s="21"/>
      <c r="K26" s="22"/>
    </row>
    <row r="27" spans="1:11" x14ac:dyDescent="0.25">
      <c r="A27" s="15">
        <v>44048</v>
      </c>
      <c r="B27" s="16">
        <v>869628</v>
      </c>
      <c r="C27" s="16" t="s">
        <v>50</v>
      </c>
      <c r="D27" s="17">
        <v>2975</v>
      </c>
      <c r="E27" s="17"/>
      <c r="F27" s="18">
        <f t="shared" si="0"/>
        <v>435.99999999906595</v>
      </c>
      <c r="G27" s="19" t="s">
        <v>55</v>
      </c>
      <c r="H27" s="20" t="s">
        <v>71</v>
      </c>
      <c r="I27" s="16">
        <v>356</v>
      </c>
      <c r="J27" s="21">
        <v>1</v>
      </c>
      <c r="K27" s="22">
        <v>44020</v>
      </c>
    </row>
    <row r="28" spans="1:11" x14ac:dyDescent="0.25">
      <c r="A28" s="15">
        <v>44048</v>
      </c>
      <c r="B28" s="16">
        <v>871381</v>
      </c>
      <c r="C28" s="16" t="s">
        <v>50</v>
      </c>
      <c r="D28" s="17">
        <v>436</v>
      </c>
      <c r="E28" s="17"/>
      <c r="F28" s="18">
        <f t="shared" si="0"/>
        <v>-9.340510587207973E-10</v>
      </c>
      <c r="G28" s="19" t="s">
        <v>72</v>
      </c>
      <c r="H28" s="20" t="s">
        <v>73</v>
      </c>
      <c r="I28" s="16">
        <v>730</v>
      </c>
      <c r="J28" s="21">
        <v>2</v>
      </c>
      <c r="K28" s="22">
        <v>43992</v>
      </c>
    </row>
    <row r="29" spans="1:11" x14ac:dyDescent="0.25">
      <c r="A29" s="15">
        <v>44049</v>
      </c>
      <c r="B29" s="16">
        <v>877576</v>
      </c>
      <c r="C29" s="16" t="s">
        <v>50</v>
      </c>
      <c r="D29" s="17">
        <v>779.80000000000007</v>
      </c>
      <c r="E29" s="17"/>
      <c r="F29" s="18">
        <f t="shared" si="0"/>
        <v>-779.80000000093412</v>
      </c>
      <c r="G29" s="19" t="s">
        <v>74</v>
      </c>
      <c r="H29" s="20" t="s">
        <v>75</v>
      </c>
      <c r="I29" s="16">
        <v>86631</v>
      </c>
      <c r="J29" s="21">
        <v>2</v>
      </c>
      <c r="K29" s="22">
        <v>44018</v>
      </c>
    </row>
    <row r="30" spans="1:11" x14ac:dyDescent="0.25">
      <c r="A30" s="15">
        <v>44049</v>
      </c>
      <c r="B30" s="16">
        <v>727220</v>
      </c>
      <c r="C30" s="16" t="s">
        <v>20</v>
      </c>
      <c r="D30" s="17"/>
      <c r="E30" s="17">
        <v>1635.5</v>
      </c>
      <c r="F30" s="18">
        <f t="shared" si="0"/>
        <v>855.69999999906588</v>
      </c>
      <c r="G30" s="19" t="s">
        <v>65</v>
      </c>
      <c r="H30" s="20"/>
      <c r="I30" s="16"/>
      <c r="J30" s="21"/>
      <c r="K30" s="22"/>
    </row>
    <row r="31" spans="1:11" x14ac:dyDescent="0.25">
      <c r="A31" s="15">
        <v>44049</v>
      </c>
      <c r="B31" s="16">
        <v>61545</v>
      </c>
      <c r="C31" s="16" t="s">
        <v>76</v>
      </c>
      <c r="D31" s="17">
        <v>855.7</v>
      </c>
      <c r="E31" s="17"/>
      <c r="F31" s="18">
        <f t="shared" si="0"/>
        <v>-9.3416474555851892E-10</v>
      </c>
      <c r="G31" s="19" t="s">
        <v>77</v>
      </c>
      <c r="H31" s="20" t="s">
        <v>78</v>
      </c>
      <c r="I31" s="16">
        <v>2</v>
      </c>
      <c r="J31" s="21">
        <v>1</v>
      </c>
      <c r="K31" s="22"/>
    </row>
    <row r="32" spans="1:11" x14ac:dyDescent="0.25">
      <c r="A32" s="15">
        <v>44050</v>
      </c>
      <c r="B32" s="16">
        <v>878585</v>
      </c>
      <c r="C32" s="16" t="s">
        <v>50</v>
      </c>
      <c r="D32" s="17">
        <v>640</v>
      </c>
      <c r="E32" s="17"/>
      <c r="F32" s="18">
        <f t="shared" si="0"/>
        <v>-640.00000000093416</v>
      </c>
      <c r="G32" s="19" t="s">
        <v>51</v>
      </c>
      <c r="H32" s="20" t="s">
        <v>52</v>
      </c>
      <c r="I32" s="16">
        <v>2085</v>
      </c>
      <c r="J32" s="21">
        <v>1</v>
      </c>
      <c r="K32" s="22">
        <v>44022</v>
      </c>
    </row>
    <row r="33" spans="1:11" x14ac:dyDescent="0.25">
      <c r="A33" s="15">
        <v>44050</v>
      </c>
      <c r="B33" s="16">
        <v>727220</v>
      </c>
      <c r="C33" s="16" t="s">
        <v>20</v>
      </c>
      <c r="D33" s="17"/>
      <c r="E33" s="17">
        <v>3263.75</v>
      </c>
      <c r="F33" s="18">
        <f t="shared" si="0"/>
        <v>2623.7499999990659</v>
      </c>
      <c r="G33" s="19" t="s">
        <v>65</v>
      </c>
      <c r="H33" s="20"/>
      <c r="I33" s="16"/>
      <c r="J33" s="21"/>
      <c r="K33" s="22"/>
    </row>
    <row r="34" spans="1:11" x14ac:dyDescent="0.25">
      <c r="A34" s="15">
        <v>44050</v>
      </c>
      <c r="B34" s="16">
        <v>879254</v>
      </c>
      <c r="C34" s="16" t="s">
        <v>50</v>
      </c>
      <c r="D34" s="17">
        <v>2623.75</v>
      </c>
      <c r="E34" s="17"/>
      <c r="F34" s="18">
        <f t="shared" si="0"/>
        <v>-9.340510587207973E-10</v>
      </c>
      <c r="G34" s="19" t="s">
        <v>57</v>
      </c>
      <c r="H34" s="20" t="s">
        <v>79</v>
      </c>
      <c r="I34" s="16">
        <v>83820</v>
      </c>
      <c r="J34" s="21">
        <v>1</v>
      </c>
      <c r="K34" s="22">
        <v>44020</v>
      </c>
    </row>
    <row r="35" spans="1:11" x14ac:dyDescent="0.25">
      <c r="A35" s="15">
        <v>44053</v>
      </c>
      <c r="B35" s="16">
        <v>217647</v>
      </c>
      <c r="C35" s="16" t="s">
        <v>50</v>
      </c>
      <c r="D35" s="17">
        <v>108</v>
      </c>
      <c r="E35" s="17"/>
      <c r="F35" s="18">
        <f t="shared" si="0"/>
        <v>-108.00000000093405</v>
      </c>
      <c r="G35" s="19" t="s">
        <v>57</v>
      </c>
      <c r="H35" s="20" t="s">
        <v>80</v>
      </c>
      <c r="I35" s="16">
        <v>76382</v>
      </c>
      <c r="J35" s="21">
        <v>1</v>
      </c>
      <c r="K35" s="22">
        <v>44022</v>
      </c>
    </row>
    <row r="36" spans="1:11" x14ac:dyDescent="0.25">
      <c r="A36" s="15">
        <v>44053</v>
      </c>
      <c r="B36" s="16">
        <v>215474</v>
      </c>
      <c r="C36" s="16" t="s">
        <v>50</v>
      </c>
      <c r="D36" s="17">
        <v>58.2</v>
      </c>
      <c r="E36" s="17"/>
      <c r="F36" s="18">
        <f t="shared" si="0"/>
        <v>-166.20000000093404</v>
      </c>
      <c r="G36" s="19" t="s">
        <v>57</v>
      </c>
      <c r="H36" s="20" t="s">
        <v>80</v>
      </c>
      <c r="I36" s="16">
        <v>76370</v>
      </c>
      <c r="J36" s="21">
        <v>1</v>
      </c>
      <c r="K36" s="22">
        <v>44022</v>
      </c>
    </row>
    <row r="37" spans="1:11" x14ac:dyDescent="0.25">
      <c r="A37" s="15">
        <v>44053</v>
      </c>
      <c r="B37" s="16">
        <v>222027</v>
      </c>
      <c r="C37" s="16" t="s">
        <v>50</v>
      </c>
      <c r="D37" s="17">
        <v>640</v>
      </c>
      <c r="E37" s="17"/>
      <c r="F37" s="18">
        <f t="shared" si="0"/>
        <v>-806.2000000009341</v>
      </c>
      <c r="G37" s="19" t="s">
        <v>51</v>
      </c>
      <c r="H37" s="20" t="s">
        <v>52</v>
      </c>
      <c r="I37" s="16">
        <v>2094</v>
      </c>
      <c r="J37" s="21">
        <v>1</v>
      </c>
      <c r="K37" s="22">
        <v>44025</v>
      </c>
    </row>
    <row r="38" spans="1:11" x14ac:dyDescent="0.25">
      <c r="A38" s="15">
        <v>44053</v>
      </c>
      <c r="B38" s="16">
        <v>223576</v>
      </c>
      <c r="C38" s="16" t="s">
        <v>50</v>
      </c>
      <c r="D38" s="17">
        <v>39</v>
      </c>
      <c r="E38" s="17"/>
      <c r="F38" s="18">
        <f t="shared" si="0"/>
        <v>-845.2000000009341</v>
      </c>
      <c r="G38" s="19" t="s">
        <v>72</v>
      </c>
      <c r="H38" s="20" t="s">
        <v>81</v>
      </c>
      <c r="I38" s="16">
        <v>8757</v>
      </c>
      <c r="J38" s="21">
        <v>1</v>
      </c>
      <c r="K38" s="22">
        <v>44042</v>
      </c>
    </row>
    <row r="39" spans="1:11" x14ac:dyDescent="0.25">
      <c r="A39" s="15">
        <v>44053</v>
      </c>
      <c r="B39" s="16">
        <v>727220</v>
      </c>
      <c r="C39" s="16" t="s">
        <v>20</v>
      </c>
      <c r="D39" s="17"/>
      <c r="E39" s="17">
        <v>39783.950000000004</v>
      </c>
      <c r="F39" s="18">
        <f t="shared" si="0"/>
        <v>38938.749999999069</v>
      </c>
      <c r="G39" s="19" t="s">
        <v>65</v>
      </c>
      <c r="H39" s="20"/>
      <c r="I39" s="16"/>
      <c r="J39" s="21"/>
      <c r="K39" s="22"/>
    </row>
    <row r="40" spans="1:11" x14ac:dyDescent="0.25">
      <c r="A40" s="15">
        <v>44053</v>
      </c>
      <c r="B40" s="16">
        <v>219911</v>
      </c>
      <c r="C40" s="16" t="s">
        <v>50</v>
      </c>
      <c r="D40" s="17">
        <v>35</v>
      </c>
      <c r="E40" s="17"/>
      <c r="F40" s="18">
        <f t="shared" si="0"/>
        <v>38903.749999999069</v>
      </c>
      <c r="G40" s="19" t="s">
        <v>82</v>
      </c>
      <c r="H40" s="20" t="s">
        <v>83</v>
      </c>
      <c r="I40" s="16">
        <v>122016321</v>
      </c>
      <c r="J40" s="21">
        <v>1</v>
      </c>
      <c r="K40" s="22">
        <v>44049</v>
      </c>
    </row>
    <row r="41" spans="1:11" x14ac:dyDescent="0.25">
      <c r="A41" s="15">
        <v>44053</v>
      </c>
      <c r="B41" s="16">
        <v>302057</v>
      </c>
      <c r="C41" s="16" t="s">
        <v>60</v>
      </c>
      <c r="D41" s="17">
        <v>37540</v>
      </c>
      <c r="E41" s="17"/>
      <c r="F41" s="18">
        <f t="shared" si="0"/>
        <v>1363.7499999990687</v>
      </c>
      <c r="G41" s="19" t="s">
        <v>84</v>
      </c>
      <c r="H41" s="20" t="s">
        <v>85</v>
      </c>
      <c r="I41" s="16">
        <v>32537</v>
      </c>
      <c r="J41" s="21">
        <v>49</v>
      </c>
      <c r="K41" s="22">
        <v>44047</v>
      </c>
    </row>
    <row r="42" spans="1:11" x14ac:dyDescent="0.25">
      <c r="A42" s="15">
        <v>44053</v>
      </c>
      <c r="B42" s="16">
        <v>106477</v>
      </c>
      <c r="C42" s="16" t="s">
        <v>66</v>
      </c>
      <c r="D42" s="17">
        <v>470</v>
      </c>
      <c r="E42" s="17"/>
      <c r="F42" s="18">
        <f t="shared" si="0"/>
        <v>893.74999999906868</v>
      </c>
      <c r="G42" s="19" t="s">
        <v>86</v>
      </c>
      <c r="H42" s="20" t="s">
        <v>87</v>
      </c>
      <c r="I42" s="16">
        <v>1</v>
      </c>
      <c r="J42" s="21">
        <v>1</v>
      </c>
      <c r="K42" s="22"/>
    </row>
    <row r="43" spans="1:11" x14ac:dyDescent="0.25">
      <c r="A43" s="15">
        <v>44053</v>
      </c>
      <c r="B43" s="16">
        <v>212663</v>
      </c>
      <c r="C43" s="16" t="s">
        <v>50</v>
      </c>
      <c r="D43" s="17">
        <v>893.75</v>
      </c>
      <c r="E43" s="17"/>
      <c r="F43" s="18">
        <f t="shared" si="0"/>
        <v>-9.3132257461547852E-10</v>
      </c>
      <c r="G43" s="19" t="s">
        <v>55</v>
      </c>
      <c r="H43" s="20" t="s">
        <v>54</v>
      </c>
      <c r="I43" s="16">
        <v>718909</v>
      </c>
      <c r="J43" s="21">
        <v>2</v>
      </c>
      <c r="K43" s="22">
        <v>43992</v>
      </c>
    </row>
    <row r="44" spans="1:11" x14ac:dyDescent="0.25">
      <c r="A44" s="15">
        <v>44054</v>
      </c>
      <c r="B44" s="16">
        <v>171920</v>
      </c>
      <c r="C44" s="16" t="s">
        <v>66</v>
      </c>
      <c r="D44" s="17">
        <v>46684.39</v>
      </c>
      <c r="E44" s="17"/>
      <c r="F44" s="18">
        <f t="shared" si="0"/>
        <v>-46684.390000000931</v>
      </c>
      <c r="G44" s="19" t="s">
        <v>88</v>
      </c>
      <c r="H44" s="20" t="s">
        <v>89</v>
      </c>
      <c r="I44" s="16">
        <v>536</v>
      </c>
      <c r="J44" s="21">
        <v>49</v>
      </c>
      <c r="K44" s="22">
        <v>44049</v>
      </c>
    </row>
    <row r="45" spans="1:11" x14ac:dyDescent="0.25">
      <c r="A45" s="15">
        <v>44054</v>
      </c>
      <c r="B45" s="16">
        <v>302058</v>
      </c>
      <c r="C45" s="16" t="s">
        <v>60</v>
      </c>
      <c r="D45" s="17">
        <v>1313.9</v>
      </c>
      <c r="E45" s="17"/>
      <c r="F45" s="18">
        <f t="shared" si="0"/>
        <v>-47998.290000000932</v>
      </c>
      <c r="G45" s="19" t="s">
        <v>90</v>
      </c>
      <c r="H45" s="20" t="s">
        <v>91</v>
      </c>
      <c r="I45" s="16">
        <v>143</v>
      </c>
      <c r="J45" s="21">
        <v>39</v>
      </c>
      <c r="K45" s="22">
        <v>44050</v>
      </c>
    </row>
    <row r="46" spans="1:11" x14ac:dyDescent="0.25">
      <c r="A46" s="15">
        <v>44054</v>
      </c>
      <c r="B46" s="16">
        <v>727220</v>
      </c>
      <c r="C46" s="16" t="s">
        <v>20</v>
      </c>
      <c r="D46" s="17"/>
      <c r="E46" s="17">
        <v>57098.29</v>
      </c>
      <c r="F46" s="18">
        <f t="shared" si="0"/>
        <v>9099.9999999990687</v>
      </c>
      <c r="G46" s="19" t="s">
        <v>65</v>
      </c>
      <c r="H46" s="20"/>
      <c r="I46" s="16"/>
      <c r="J46" s="21"/>
      <c r="K46" s="22"/>
    </row>
    <row r="47" spans="1:11" x14ac:dyDescent="0.25">
      <c r="A47" s="15">
        <v>44054</v>
      </c>
      <c r="B47" s="16">
        <v>302060</v>
      </c>
      <c r="C47" s="16" t="s">
        <v>60</v>
      </c>
      <c r="D47" s="17">
        <v>300</v>
      </c>
      <c r="E47" s="17"/>
      <c r="F47" s="18">
        <f t="shared" si="0"/>
        <v>8799.9999999990687</v>
      </c>
      <c r="G47" s="19" t="s">
        <v>90</v>
      </c>
      <c r="H47" s="20" t="s">
        <v>92</v>
      </c>
      <c r="I47" s="16">
        <v>21</v>
      </c>
      <c r="J47" s="21">
        <v>4</v>
      </c>
      <c r="K47" s="22">
        <v>44050</v>
      </c>
    </row>
    <row r="48" spans="1:11" x14ac:dyDescent="0.25">
      <c r="A48" s="15">
        <v>44054</v>
      </c>
      <c r="B48" s="16">
        <v>302059</v>
      </c>
      <c r="C48" s="16" t="s">
        <v>60</v>
      </c>
      <c r="D48" s="17">
        <v>8800</v>
      </c>
      <c r="E48" s="17"/>
      <c r="F48" s="18">
        <f t="shared" si="0"/>
        <v>-9.3132257461547852E-10</v>
      </c>
      <c r="G48" s="19" t="s">
        <v>90</v>
      </c>
      <c r="H48" s="20" t="s">
        <v>93</v>
      </c>
      <c r="I48" s="16">
        <v>247</v>
      </c>
      <c r="J48" s="21">
        <v>4</v>
      </c>
      <c r="K48" s="22">
        <v>44050</v>
      </c>
    </row>
    <row r="49" spans="1:11" x14ac:dyDescent="0.25">
      <c r="A49" s="15">
        <v>44055</v>
      </c>
      <c r="B49" s="16">
        <v>623298</v>
      </c>
      <c r="C49" s="16" t="s">
        <v>50</v>
      </c>
      <c r="D49" s="17">
        <v>34.71</v>
      </c>
      <c r="E49" s="17"/>
      <c r="F49" s="18">
        <f t="shared" si="0"/>
        <v>-34.710000000931323</v>
      </c>
      <c r="G49" s="19" t="s">
        <v>55</v>
      </c>
      <c r="H49" s="20" t="s">
        <v>94</v>
      </c>
      <c r="I49" s="16">
        <v>1106729</v>
      </c>
      <c r="J49" s="21">
        <v>2</v>
      </c>
      <c r="K49" s="22">
        <v>44013</v>
      </c>
    </row>
    <row r="50" spans="1:11" x14ac:dyDescent="0.25">
      <c r="A50" s="15">
        <v>44055</v>
      </c>
      <c r="B50" s="16">
        <v>622535</v>
      </c>
      <c r="C50" s="16" t="s">
        <v>50</v>
      </c>
      <c r="D50" s="17">
        <v>579.66</v>
      </c>
      <c r="E50" s="17"/>
      <c r="F50" s="18">
        <f t="shared" si="0"/>
        <v>-614.37000000093133</v>
      </c>
      <c r="G50" s="19" t="s">
        <v>55</v>
      </c>
      <c r="H50" s="20" t="s">
        <v>95</v>
      </c>
      <c r="I50" s="16">
        <v>211711</v>
      </c>
      <c r="J50" s="21">
        <v>1</v>
      </c>
      <c r="K50" s="22">
        <v>44025</v>
      </c>
    </row>
    <row r="51" spans="1:11" x14ac:dyDescent="0.25">
      <c r="A51" s="15">
        <v>44055</v>
      </c>
      <c r="B51" s="16">
        <v>623897</v>
      </c>
      <c r="C51" s="16" t="s">
        <v>50</v>
      </c>
      <c r="D51" s="17">
        <v>530.96</v>
      </c>
      <c r="E51" s="17"/>
      <c r="F51" s="18">
        <f t="shared" si="0"/>
        <v>-1145.3300000009312</v>
      </c>
      <c r="G51" s="19" t="s">
        <v>55</v>
      </c>
      <c r="H51" s="20" t="s">
        <v>96</v>
      </c>
      <c r="I51" s="16">
        <v>73876</v>
      </c>
      <c r="J51" s="21">
        <v>2</v>
      </c>
      <c r="K51" s="22">
        <v>44013</v>
      </c>
    </row>
    <row r="52" spans="1:11" x14ac:dyDescent="0.25">
      <c r="A52" s="15">
        <v>44055</v>
      </c>
      <c r="B52" s="16">
        <v>727220</v>
      </c>
      <c r="C52" s="16" t="s">
        <v>20</v>
      </c>
      <c r="D52" s="17"/>
      <c r="E52" s="17">
        <v>20745.330000000002</v>
      </c>
      <c r="F52" s="18">
        <f t="shared" si="0"/>
        <v>19599.999999999069</v>
      </c>
      <c r="G52" s="19" t="s">
        <v>65</v>
      </c>
      <c r="H52" s="20"/>
      <c r="I52" s="16"/>
      <c r="J52" s="21"/>
      <c r="K52" s="22"/>
    </row>
    <row r="53" spans="1:11" x14ac:dyDescent="0.25">
      <c r="A53" s="15">
        <v>44055</v>
      </c>
      <c r="B53" s="16">
        <v>624878</v>
      </c>
      <c r="C53" s="16" t="s">
        <v>50</v>
      </c>
      <c r="D53" s="17">
        <v>12500</v>
      </c>
      <c r="E53" s="17"/>
      <c r="F53" s="18">
        <f t="shared" si="0"/>
        <v>7099.9999999990687</v>
      </c>
      <c r="G53" s="19" t="s">
        <v>90</v>
      </c>
      <c r="H53" s="20" t="s">
        <v>97</v>
      </c>
      <c r="I53" s="16">
        <v>26</v>
      </c>
      <c r="J53" s="21">
        <v>10</v>
      </c>
      <c r="K53" s="22">
        <v>44053</v>
      </c>
    </row>
    <row r="54" spans="1:11" x14ac:dyDescent="0.25">
      <c r="A54" s="15">
        <v>44055</v>
      </c>
      <c r="B54" s="16">
        <v>301172</v>
      </c>
      <c r="C54" s="16" t="s">
        <v>60</v>
      </c>
      <c r="D54" s="17">
        <v>2100</v>
      </c>
      <c r="E54" s="17"/>
      <c r="F54" s="18">
        <f t="shared" si="0"/>
        <v>4999.9999999990687</v>
      </c>
      <c r="G54" s="19" t="s">
        <v>90</v>
      </c>
      <c r="H54" s="20" t="s">
        <v>98</v>
      </c>
      <c r="I54" s="16">
        <v>10</v>
      </c>
      <c r="J54" s="21">
        <v>1</v>
      </c>
      <c r="K54" s="22">
        <v>44053</v>
      </c>
    </row>
    <row r="55" spans="1:11" x14ac:dyDescent="0.25">
      <c r="A55" s="15">
        <v>44055</v>
      </c>
      <c r="B55" s="16">
        <v>301171</v>
      </c>
      <c r="C55" s="16" t="s">
        <v>60</v>
      </c>
      <c r="D55" s="17">
        <v>5000</v>
      </c>
      <c r="E55" s="17"/>
      <c r="F55" s="18">
        <f t="shared" si="0"/>
        <v>-9.3132257461547852E-10</v>
      </c>
      <c r="G55" s="19" t="s">
        <v>90</v>
      </c>
      <c r="H55" s="20" t="s">
        <v>99</v>
      </c>
      <c r="I55" s="16">
        <v>44</v>
      </c>
      <c r="J55" s="21">
        <v>4</v>
      </c>
      <c r="K55" s="22">
        <v>44053</v>
      </c>
    </row>
    <row r="56" spans="1:11" x14ac:dyDescent="0.25">
      <c r="A56" s="15">
        <v>44056</v>
      </c>
      <c r="B56" s="16">
        <v>471928</v>
      </c>
      <c r="C56" s="16" t="s">
        <v>50</v>
      </c>
      <c r="D56" s="17">
        <v>523</v>
      </c>
      <c r="E56" s="17"/>
      <c r="F56" s="18">
        <f t="shared" si="0"/>
        <v>-523.00000000093132</v>
      </c>
      <c r="G56" s="19" t="s">
        <v>53</v>
      </c>
      <c r="H56" s="20" t="s">
        <v>100</v>
      </c>
      <c r="I56" s="16">
        <v>107385</v>
      </c>
      <c r="J56" s="21">
        <v>1</v>
      </c>
      <c r="K56" s="22">
        <v>44028</v>
      </c>
    </row>
    <row r="57" spans="1:11" x14ac:dyDescent="0.25">
      <c r="A57" s="15">
        <v>44056</v>
      </c>
      <c r="B57" s="16">
        <v>727220</v>
      </c>
      <c r="C57" s="16" t="s">
        <v>20</v>
      </c>
      <c r="D57" s="17"/>
      <c r="E57" s="17">
        <v>170530.35</v>
      </c>
      <c r="F57" s="18">
        <f t="shared" si="0"/>
        <v>170007.34999999907</v>
      </c>
      <c r="G57" s="19" t="s">
        <v>65</v>
      </c>
      <c r="H57" s="20"/>
      <c r="I57" s="16"/>
      <c r="J57" s="21"/>
      <c r="K57" s="22"/>
    </row>
    <row r="58" spans="1:11" x14ac:dyDescent="0.25">
      <c r="A58" s="15">
        <v>44056</v>
      </c>
      <c r="B58" s="16">
        <v>302070</v>
      </c>
      <c r="C58" s="16" t="s">
        <v>60</v>
      </c>
      <c r="D58" s="17">
        <v>7883.4000000000005</v>
      </c>
      <c r="E58" s="17"/>
      <c r="F58" s="18">
        <f t="shared" si="0"/>
        <v>162123.94999999908</v>
      </c>
      <c r="G58" s="19" t="s">
        <v>90</v>
      </c>
      <c r="H58" s="20" t="s">
        <v>101</v>
      </c>
      <c r="I58" s="16">
        <v>336</v>
      </c>
      <c r="J58" s="21">
        <v>7</v>
      </c>
      <c r="K58" s="22">
        <v>44053</v>
      </c>
    </row>
    <row r="59" spans="1:11" x14ac:dyDescent="0.25">
      <c r="A59" s="15">
        <v>44056</v>
      </c>
      <c r="B59" s="16">
        <v>302087</v>
      </c>
      <c r="C59" s="16" t="s">
        <v>60</v>
      </c>
      <c r="D59" s="17">
        <v>10135.800000000001</v>
      </c>
      <c r="E59" s="17"/>
      <c r="F59" s="18">
        <f t="shared" si="0"/>
        <v>151988.14999999909</v>
      </c>
      <c r="G59" s="19" t="s">
        <v>90</v>
      </c>
      <c r="H59" s="20" t="s">
        <v>102</v>
      </c>
      <c r="I59" s="16">
        <v>31</v>
      </c>
      <c r="J59" s="21">
        <v>50</v>
      </c>
      <c r="K59" s="22">
        <v>44050</v>
      </c>
    </row>
    <row r="60" spans="1:11" x14ac:dyDescent="0.25">
      <c r="A60" s="15">
        <v>44056</v>
      </c>
      <c r="B60" s="16">
        <v>302064</v>
      </c>
      <c r="C60" s="16" t="s">
        <v>60</v>
      </c>
      <c r="D60" s="17">
        <v>10323.5</v>
      </c>
      <c r="E60" s="17"/>
      <c r="F60" s="18">
        <f t="shared" si="0"/>
        <v>141664.64999999909</v>
      </c>
      <c r="G60" s="19" t="s">
        <v>90</v>
      </c>
      <c r="H60" s="20" t="s">
        <v>103</v>
      </c>
      <c r="I60" s="16">
        <v>1093</v>
      </c>
      <c r="J60" s="21">
        <v>48</v>
      </c>
      <c r="K60" s="22">
        <v>44053</v>
      </c>
    </row>
    <row r="61" spans="1:11" x14ac:dyDescent="0.25">
      <c r="A61" s="15">
        <v>44056</v>
      </c>
      <c r="B61" s="16">
        <v>302085</v>
      </c>
      <c r="C61" s="16" t="s">
        <v>60</v>
      </c>
      <c r="D61" s="17">
        <v>4504.8</v>
      </c>
      <c r="E61" s="17"/>
      <c r="F61" s="18">
        <f t="shared" si="0"/>
        <v>137159.8499999991</v>
      </c>
      <c r="G61" s="19" t="s">
        <v>90</v>
      </c>
      <c r="H61" s="20" t="s">
        <v>104</v>
      </c>
      <c r="I61" s="16">
        <v>688</v>
      </c>
      <c r="J61" s="21">
        <v>9</v>
      </c>
      <c r="K61" s="22">
        <v>44050</v>
      </c>
    </row>
    <row r="62" spans="1:11" x14ac:dyDescent="0.25">
      <c r="A62" s="15">
        <v>44056</v>
      </c>
      <c r="B62" s="16">
        <v>302086</v>
      </c>
      <c r="C62" s="16" t="s">
        <v>60</v>
      </c>
      <c r="D62" s="17">
        <v>800</v>
      </c>
      <c r="E62" s="17"/>
      <c r="F62" s="18">
        <f t="shared" si="0"/>
        <v>136359.8499999991</v>
      </c>
      <c r="G62" s="19" t="s">
        <v>90</v>
      </c>
      <c r="H62" s="20" t="s">
        <v>105</v>
      </c>
      <c r="I62" s="16">
        <v>153</v>
      </c>
      <c r="J62" s="21">
        <v>9</v>
      </c>
      <c r="K62" s="22">
        <v>44050</v>
      </c>
    </row>
    <row r="63" spans="1:11" x14ac:dyDescent="0.25">
      <c r="A63" s="15">
        <v>44056</v>
      </c>
      <c r="B63" s="16">
        <v>302063</v>
      </c>
      <c r="C63" s="16" t="s">
        <v>60</v>
      </c>
      <c r="D63" s="17">
        <v>10417.35</v>
      </c>
      <c r="E63" s="17"/>
      <c r="F63" s="18">
        <f t="shared" si="0"/>
        <v>125942.4999999991</v>
      </c>
      <c r="G63" s="19" t="s">
        <v>90</v>
      </c>
      <c r="H63" s="20" t="s">
        <v>106</v>
      </c>
      <c r="I63" s="16">
        <v>104</v>
      </c>
      <c r="J63" s="21">
        <v>29</v>
      </c>
      <c r="K63" s="22">
        <v>44053</v>
      </c>
    </row>
    <row r="64" spans="1:11" x14ac:dyDescent="0.25">
      <c r="A64" s="15">
        <v>44056</v>
      </c>
      <c r="B64" s="16">
        <v>302082</v>
      </c>
      <c r="C64" s="16" t="s">
        <v>60</v>
      </c>
      <c r="D64" s="17">
        <v>1200</v>
      </c>
      <c r="E64" s="17"/>
      <c r="F64" s="18">
        <f t="shared" si="0"/>
        <v>124742.4999999991</v>
      </c>
      <c r="G64" s="19" t="s">
        <v>90</v>
      </c>
      <c r="H64" s="20" t="s">
        <v>107</v>
      </c>
      <c r="I64" s="16">
        <v>28</v>
      </c>
      <c r="J64" s="21">
        <v>28</v>
      </c>
      <c r="K64" s="22">
        <v>44050</v>
      </c>
    </row>
    <row r="65" spans="1:11" x14ac:dyDescent="0.25">
      <c r="A65" s="15">
        <v>44056</v>
      </c>
      <c r="B65" s="16">
        <v>302065</v>
      </c>
      <c r="C65" s="16" t="s">
        <v>60</v>
      </c>
      <c r="D65" s="17">
        <v>3600</v>
      </c>
      <c r="E65" s="17"/>
      <c r="F65" s="18">
        <f t="shared" si="0"/>
        <v>121142.4999999991</v>
      </c>
      <c r="G65" s="19" t="s">
        <v>90</v>
      </c>
      <c r="H65" s="20" t="s">
        <v>108</v>
      </c>
      <c r="I65" s="16">
        <v>87</v>
      </c>
      <c r="J65" s="21">
        <v>3</v>
      </c>
      <c r="K65" s="22">
        <v>44053</v>
      </c>
    </row>
    <row r="66" spans="1:11" x14ac:dyDescent="0.25">
      <c r="A66" s="15">
        <v>44056</v>
      </c>
      <c r="B66" s="16">
        <v>302084</v>
      </c>
      <c r="C66" s="16" t="s">
        <v>60</v>
      </c>
      <c r="D66" s="17">
        <v>3100</v>
      </c>
      <c r="E66" s="17"/>
      <c r="F66" s="18">
        <f t="shared" si="0"/>
        <v>118042.4999999991</v>
      </c>
      <c r="G66" s="19" t="s">
        <v>90</v>
      </c>
      <c r="H66" s="20" t="s">
        <v>109</v>
      </c>
      <c r="I66" s="16">
        <v>24</v>
      </c>
      <c r="J66" s="21">
        <v>3</v>
      </c>
      <c r="K66" s="22">
        <v>44050</v>
      </c>
    </row>
    <row r="67" spans="1:11" x14ac:dyDescent="0.25">
      <c r="A67" s="15">
        <v>44056</v>
      </c>
      <c r="B67" s="16">
        <v>302075</v>
      </c>
      <c r="C67" s="16" t="s">
        <v>60</v>
      </c>
      <c r="D67" s="17">
        <v>800</v>
      </c>
      <c r="E67" s="17"/>
      <c r="F67" s="18">
        <f t="shared" si="0"/>
        <v>117242.4999999991</v>
      </c>
      <c r="G67" s="19" t="s">
        <v>90</v>
      </c>
      <c r="H67" s="20" t="s">
        <v>110</v>
      </c>
      <c r="I67" s="16">
        <v>183</v>
      </c>
      <c r="J67" s="21">
        <v>7</v>
      </c>
      <c r="K67" s="22">
        <v>44053</v>
      </c>
    </row>
    <row r="68" spans="1:11" x14ac:dyDescent="0.25">
      <c r="A68" s="15">
        <v>44056</v>
      </c>
      <c r="B68" s="16">
        <v>302076</v>
      </c>
      <c r="C68" s="16" t="s">
        <v>60</v>
      </c>
      <c r="D68" s="17">
        <v>9478.85</v>
      </c>
      <c r="E68" s="17"/>
      <c r="F68" s="18">
        <f t="shared" si="0"/>
        <v>107763.64999999909</v>
      </c>
      <c r="G68" s="19" t="s">
        <v>90</v>
      </c>
      <c r="H68" s="20" t="s">
        <v>111</v>
      </c>
      <c r="I68" s="16">
        <v>30</v>
      </c>
      <c r="J68" s="21">
        <v>10</v>
      </c>
      <c r="K68" s="22">
        <v>44050</v>
      </c>
    </row>
    <row r="69" spans="1:11" x14ac:dyDescent="0.25">
      <c r="A69" s="15">
        <v>44056</v>
      </c>
      <c r="B69" s="16">
        <v>302079</v>
      </c>
      <c r="C69" s="16" t="s">
        <v>60</v>
      </c>
      <c r="D69" s="17">
        <v>4880.2</v>
      </c>
      <c r="E69" s="17"/>
      <c r="F69" s="18">
        <f t="shared" si="0"/>
        <v>102883.44999999909</v>
      </c>
      <c r="G69" s="19" t="s">
        <v>90</v>
      </c>
      <c r="H69" s="20" t="s">
        <v>112</v>
      </c>
      <c r="I69" s="16">
        <v>400</v>
      </c>
      <c r="J69" s="21">
        <v>10</v>
      </c>
      <c r="K69" s="22">
        <v>44050</v>
      </c>
    </row>
    <row r="70" spans="1:11" x14ac:dyDescent="0.25">
      <c r="A70" s="15">
        <v>44056</v>
      </c>
      <c r="B70" s="16">
        <v>302062</v>
      </c>
      <c r="C70" s="16" t="s">
        <v>60</v>
      </c>
      <c r="D70" s="17">
        <v>20365.45</v>
      </c>
      <c r="E70" s="17"/>
      <c r="F70" s="18">
        <f t="shared" si="0"/>
        <v>82517.999999999098</v>
      </c>
      <c r="G70" s="19" t="s">
        <v>90</v>
      </c>
      <c r="H70" s="20" t="s">
        <v>113</v>
      </c>
      <c r="I70" s="16">
        <v>72</v>
      </c>
      <c r="J70" s="21">
        <v>9</v>
      </c>
      <c r="K70" s="22">
        <v>44053</v>
      </c>
    </row>
    <row r="71" spans="1:11" x14ac:dyDescent="0.25">
      <c r="A71" s="15">
        <v>44056</v>
      </c>
      <c r="B71" s="16">
        <v>302072</v>
      </c>
      <c r="C71" s="16" t="s">
        <v>60</v>
      </c>
      <c r="D71" s="17">
        <v>4800</v>
      </c>
      <c r="E71" s="17"/>
      <c r="F71" s="18">
        <f t="shared" si="0"/>
        <v>77717.999999999098</v>
      </c>
      <c r="G71" s="19" t="s">
        <v>90</v>
      </c>
      <c r="H71" s="20" t="s">
        <v>114</v>
      </c>
      <c r="I71" s="16">
        <v>118</v>
      </c>
      <c r="J71" s="21">
        <v>8</v>
      </c>
      <c r="K71" s="22">
        <v>44048</v>
      </c>
    </row>
    <row r="72" spans="1:11" x14ac:dyDescent="0.25">
      <c r="A72" s="15">
        <v>44056</v>
      </c>
      <c r="B72" s="16">
        <v>301175</v>
      </c>
      <c r="C72" s="16" t="s">
        <v>60</v>
      </c>
      <c r="D72" s="17">
        <v>6600</v>
      </c>
      <c r="E72" s="17"/>
      <c r="F72" s="18">
        <f t="shared" si="0"/>
        <v>71117.999999999098</v>
      </c>
      <c r="G72" s="19" t="s">
        <v>90</v>
      </c>
      <c r="H72" s="20" t="s">
        <v>115</v>
      </c>
      <c r="I72" s="16">
        <v>22</v>
      </c>
      <c r="J72" s="21">
        <v>7</v>
      </c>
      <c r="K72" s="22">
        <v>44054</v>
      </c>
    </row>
    <row r="73" spans="1:11" x14ac:dyDescent="0.25">
      <c r="A73" s="15">
        <v>44056</v>
      </c>
      <c r="B73" s="16">
        <v>302067</v>
      </c>
      <c r="C73" s="16" t="s">
        <v>60</v>
      </c>
      <c r="D73" s="17">
        <v>2800</v>
      </c>
      <c r="E73" s="17"/>
      <c r="F73" s="18">
        <f t="shared" si="0"/>
        <v>68317.999999999098</v>
      </c>
      <c r="G73" s="19" t="s">
        <v>90</v>
      </c>
      <c r="H73" s="20" t="s">
        <v>116</v>
      </c>
      <c r="I73" s="16">
        <v>22</v>
      </c>
      <c r="J73" s="21">
        <v>6</v>
      </c>
      <c r="K73" s="22">
        <v>44053</v>
      </c>
    </row>
    <row r="74" spans="1:11" x14ac:dyDescent="0.25">
      <c r="A74" s="15">
        <v>44056</v>
      </c>
      <c r="B74" s="16">
        <v>302071</v>
      </c>
      <c r="C74" s="16" t="s">
        <v>60</v>
      </c>
      <c r="D74" s="17">
        <v>14700</v>
      </c>
      <c r="E74" s="17"/>
      <c r="F74" s="18">
        <f t="shared" ref="F74:F137" si="1">F73-D74+E74</f>
        <v>53617.999999999098</v>
      </c>
      <c r="G74" s="19" t="s">
        <v>90</v>
      </c>
      <c r="H74" s="20" t="s">
        <v>117</v>
      </c>
      <c r="I74" s="16">
        <v>14</v>
      </c>
      <c r="J74" s="21">
        <v>2</v>
      </c>
      <c r="K74" s="22">
        <v>44053</v>
      </c>
    </row>
    <row r="75" spans="1:11" x14ac:dyDescent="0.25">
      <c r="A75" s="15">
        <v>44056</v>
      </c>
      <c r="B75" s="16">
        <v>302077</v>
      </c>
      <c r="C75" s="16" t="s">
        <v>60</v>
      </c>
      <c r="D75" s="17">
        <v>3600</v>
      </c>
      <c r="E75" s="17"/>
      <c r="F75" s="18">
        <f t="shared" si="1"/>
        <v>50017.999999999098</v>
      </c>
      <c r="G75" s="19" t="s">
        <v>90</v>
      </c>
      <c r="H75" s="20" t="s">
        <v>118</v>
      </c>
      <c r="I75" s="16">
        <v>104</v>
      </c>
      <c r="J75" s="21">
        <v>2</v>
      </c>
      <c r="K75" s="22">
        <v>44050</v>
      </c>
    </row>
    <row r="76" spans="1:11" x14ac:dyDescent="0.25">
      <c r="A76" s="15">
        <v>44056</v>
      </c>
      <c r="B76" s="16">
        <v>302073</v>
      </c>
      <c r="C76" s="16" t="s">
        <v>60</v>
      </c>
      <c r="D76" s="17">
        <v>572.1</v>
      </c>
      <c r="E76" s="17"/>
      <c r="F76" s="18">
        <f t="shared" si="1"/>
        <v>49445.899999999099</v>
      </c>
      <c r="G76" s="19" t="s">
        <v>90</v>
      </c>
      <c r="H76" s="20" t="s">
        <v>119</v>
      </c>
      <c r="I76" s="16">
        <v>305</v>
      </c>
      <c r="J76" s="21">
        <v>5</v>
      </c>
      <c r="K76" s="22">
        <v>43850</v>
      </c>
    </row>
    <row r="77" spans="1:11" x14ac:dyDescent="0.25">
      <c r="A77" s="15">
        <v>44056</v>
      </c>
      <c r="B77" s="16">
        <v>302074</v>
      </c>
      <c r="C77" s="16" t="s">
        <v>60</v>
      </c>
      <c r="D77" s="17">
        <v>4800</v>
      </c>
      <c r="E77" s="17"/>
      <c r="F77" s="18">
        <f t="shared" si="1"/>
        <v>44645.899999999099</v>
      </c>
      <c r="G77" s="19" t="s">
        <v>90</v>
      </c>
      <c r="H77" s="20" t="s">
        <v>120</v>
      </c>
      <c r="I77" s="16">
        <v>11</v>
      </c>
      <c r="J77" s="21">
        <v>10</v>
      </c>
      <c r="K77" s="22">
        <v>44048</v>
      </c>
    </row>
    <row r="78" spans="1:11" x14ac:dyDescent="0.25">
      <c r="A78" s="15">
        <v>44056</v>
      </c>
      <c r="B78" s="16">
        <v>301169</v>
      </c>
      <c r="C78" s="16" t="s">
        <v>60</v>
      </c>
      <c r="D78" s="17">
        <v>9050</v>
      </c>
      <c r="E78" s="17"/>
      <c r="F78" s="18">
        <f t="shared" si="1"/>
        <v>35595.899999999099</v>
      </c>
      <c r="G78" s="19" t="s">
        <v>90</v>
      </c>
      <c r="H78" s="20" t="s">
        <v>121</v>
      </c>
      <c r="I78" s="16">
        <v>30</v>
      </c>
      <c r="J78" s="21">
        <v>10</v>
      </c>
      <c r="K78" s="22">
        <v>44053</v>
      </c>
    </row>
    <row r="79" spans="1:11" x14ac:dyDescent="0.25">
      <c r="A79" s="15">
        <v>44056</v>
      </c>
      <c r="B79" s="16">
        <v>302078</v>
      </c>
      <c r="C79" s="16" t="s">
        <v>60</v>
      </c>
      <c r="D79" s="17">
        <v>3941.7000000000003</v>
      </c>
      <c r="E79" s="17"/>
      <c r="F79" s="18">
        <f t="shared" si="1"/>
        <v>31654.199999999099</v>
      </c>
      <c r="G79" s="19" t="s">
        <v>90</v>
      </c>
      <c r="H79" s="20" t="s">
        <v>122</v>
      </c>
      <c r="I79" s="16">
        <v>37</v>
      </c>
      <c r="J79" s="21">
        <v>6</v>
      </c>
      <c r="K79" s="22">
        <v>44050</v>
      </c>
    </row>
    <row r="80" spans="1:11" x14ac:dyDescent="0.25">
      <c r="A80" s="15">
        <v>44056</v>
      </c>
      <c r="B80" s="16">
        <v>302088</v>
      </c>
      <c r="C80" s="16" t="s">
        <v>60</v>
      </c>
      <c r="D80" s="17">
        <v>4500</v>
      </c>
      <c r="E80" s="17"/>
      <c r="F80" s="18">
        <f t="shared" si="1"/>
        <v>27154.199999999099</v>
      </c>
      <c r="G80" s="19" t="s">
        <v>90</v>
      </c>
      <c r="H80" s="20" t="s">
        <v>123</v>
      </c>
      <c r="I80" s="16">
        <v>12</v>
      </c>
      <c r="J80" s="21">
        <v>8</v>
      </c>
      <c r="K80" s="22">
        <v>44053</v>
      </c>
    </row>
    <row r="81" spans="1:11" x14ac:dyDescent="0.25">
      <c r="A81" s="15">
        <v>44056</v>
      </c>
      <c r="B81" s="16">
        <v>302068</v>
      </c>
      <c r="C81" s="16" t="s">
        <v>60</v>
      </c>
      <c r="D81" s="17">
        <v>6400</v>
      </c>
      <c r="E81" s="17"/>
      <c r="F81" s="18">
        <f t="shared" si="1"/>
        <v>20754.199999999099</v>
      </c>
      <c r="G81" s="19" t="s">
        <v>90</v>
      </c>
      <c r="H81" s="20" t="s">
        <v>124</v>
      </c>
      <c r="I81" s="16">
        <v>13</v>
      </c>
      <c r="J81" s="21">
        <v>8</v>
      </c>
      <c r="K81" s="22">
        <v>44053</v>
      </c>
    </row>
    <row r="82" spans="1:11" x14ac:dyDescent="0.25">
      <c r="A82" s="15">
        <v>44056</v>
      </c>
      <c r="B82" s="16">
        <v>301174</v>
      </c>
      <c r="C82" s="16" t="s">
        <v>60</v>
      </c>
      <c r="D82" s="17">
        <v>3700</v>
      </c>
      <c r="E82" s="17"/>
      <c r="F82" s="18">
        <f t="shared" si="1"/>
        <v>17054.199999999099</v>
      </c>
      <c r="G82" s="19" t="s">
        <v>90</v>
      </c>
      <c r="H82" s="20" t="s">
        <v>125</v>
      </c>
      <c r="I82" s="16">
        <v>29</v>
      </c>
      <c r="J82" s="21">
        <v>8</v>
      </c>
      <c r="K82" s="22">
        <v>44054</v>
      </c>
    </row>
    <row r="83" spans="1:11" x14ac:dyDescent="0.25">
      <c r="A83" s="15">
        <v>44056</v>
      </c>
      <c r="B83" s="16">
        <v>302080</v>
      </c>
      <c r="C83" s="16" t="s">
        <v>60</v>
      </c>
      <c r="D83" s="17">
        <v>4150</v>
      </c>
      <c r="E83" s="17"/>
      <c r="F83" s="18">
        <f t="shared" si="1"/>
        <v>12904.199999999099</v>
      </c>
      <c r="G83" s="19" t="s">
        <v>90</v>
      </c>
      <c r="H83" s="20" t="s">
        <v>92</v>
      </c>
      <c r="I83" s="16">
        <v>22</v>
      </c>
      <c r="J83" s="21">
        <v>7</v>
      </c>
      <c r="K83" s="22">
        <v>44050</v>
      </c>
    </row>
    <row r="84" spans="1:11" x14ac:dyDescent="0.25">
      <c r="A84" s="15">
        <v>44056</v>
      </c>
      <c r="B84" s="16">
        <v>302069</v>
      </c>
      <c r="C84" s="16" t="s">
        <v>60</v>
      </c>
      <c r="D84" s="17">
        <v>1700</v>
      </c>
      <c r="E84" s="17"/>
      <c r="F84" s="18">
        <f t="shared" si="1"/>
        <v>11204.199999999099</v>
      </c>
      <c r="G84" s="19" t="s">
        <v>90</v>
      </c>
      <c r="H84" s="20" t="s">
        <v>126</v>
      </c>
      <c r="I84" s="16">
        <v>5</v>
      </c>
      <c r="J84" s="21">
        <v>5</v>
      </c>
      <c r="K84" s="22">
        <v>44053</v>
      </c>
    </row>
    <row r="85" spans="1:11" x14ac:dyDescent="0.25">
      <c r="A85" s="15">
        <v>44056</v>
      </c>
      <c r="B85" s="16">
        <v>302061</v>
      </c>
      <c r="C85" s="16" t="s">
        <v>60</v>
      </c>
      <c r="D85" s="17">
        <v>6600</v>
      </c>
      <c r="E85" s="17"/>
      <c r="F85" s="18">
        <f t="shared" si="1"/>
        <v>4604.1999999990985</v>
      </c>
      <c r="G85" s="19" t="s">
        <v>90</v>
      </c>
      <c r="H85" s="20" t="s">
        <v>127</v>
      </c>
      <c r="I85" s="16">
        <v>10</v>
      </c>
      <c r="J85" s="21">
        <v>5</v>
      </c>
      <c r="K85" s="22">
        <v>44050</v>
      </c>
    </row>
    <row r="86" spans="1:11" x14ac:dyDescent="0.25">
      <c r="A86" s="15">
        <v>44056</v>
      </c>
      <c r="B86" s="16">
        <v>301170</v>
      </c>
      <c r="C86" s="16" t="s">
        <v>60</v>
      </c>
      <c r="D86" s="17">
        <v>3378.6</v>
      </c>
      <c r="E86" s="17"/>
      <c r="F86" s="18">
        <f t="shared" si="1"/>
        <v>1225.5999999990986</v>
      </c>
      <c r="G86" s="19" t="s">
        <v>90</v>
      </c>
      <c r="H86" s="20" t="s">
        <v>128</v>
      </c>
      <c r="I86" s="16">
        <v>31</v>
      </c>
      <c r="J86" s="21">
        <v>3</v>
      </c>
      <c r="K86" s="22">
        <v>44050</v>
      </c>
    </row>
    <row r="87" spans="1:11" x14ac:dyDescent="0.25">
      <c r="A87" s="15">
        <v>44056</v>
      </c>
      <c r="B87" s="16">
        <v>302083</v>
      </c>
      <c r="C87" s="16" t="s">
        <v>60</v>
      </c>
      <c r="D87" s="17">
        <v>600</v>
      </c>
      <c r="E87" s="17"/>
      <c r="F87" s="18">
        <f t="shared" si="1"/>
        <v>625.5999999990986</v>
      </c>
      <c r="G87" s="19" t="s">
        <v>90</v>
      </c>
      <c r="H87" s="20" t="s">
        <v>129</v>
      </c>
      <c r="I87" s="16">
        <v>13</v>
      </c>
      <c r="J87" s="21">
        <v>3</v>
      </c>
      <c r="K87" s="22">
        <v>44050</v>
      </c>
    </row>
    <row r="88" spans="1:11" x14ac:dyDescent="0.25">
      <c r="A88" s="15">
        <v>44056</v>
      </c>
      <c r="B88" s="16">
        <v>166912</v>
      </c>
      <c r="C88" s="16" t="s">
        <v>130</v>
      </c>
      <c r="D88" s="17">
        <v>10</v>
      </c>
      <c r="E88" s="17"/>
      <c r="F88" s="18">
        <f t="shared" si="1"/>
        <v>615.5999999990986</v>
      </c>
      <c r="G88" s="19" t="s">
        <v>33</v>
      </c>
      <c r="H88" s="20"/>
      <c r="I88" s="16"/>
      <c r="J88" s="21"/>
      <c r="K88" s="22"/>
    </row>
    <row r="89" spans="1:11" x14ac:dyDescent="0.25">
      <c r="A89" s="15">
        <v>44056</v>
      </c>
      <c r="B89" s="16">
        <v>166912</v>
      </c>
      <c r="C89" s="16" t="s">
        <v>66</v>
      </c>
      <c r="D89" s="17">
        <v>615.6</v>
      </c>
      <c r="E89" s="17"/>
      <c r="F89" s="18">
        <f t="shared" si="1"/>
        <v>-9.014229362946935E-10</v>
      </c>
      <c r="G89" s="19" t="s">
        <v>131</v>
      </c>
      <c r="H89" s="20" t="s">
        <v>132</v>
      </c>
      <c r="I89" s="16">
        <v>73369136</v>
      </c>
      <c r="J89" s="21">
        <v>1</v>
      </c>
      <c r="K89" s="22"/>
    </row>
    <row r="90" spans="1:11" x14ac:dyDescent="0.25">
      <c r="A90" s="15">
        <v>44057</v>
      </c>
      <c r="B90" s="16">
        <v>681867</v>
      </c>
      <c r="C90" s="16" t="s">
        <v>50</v>
      </c>
      <c r="D90" s="17">
        <v>960</v>
      </c>
      <c r="E90" s="17"/>
      <c r="F90" s="18">
        <f t="shared" si="1"/>
        <v>-960.00000000090142</v>
      </c>
      <c r="G90" s="19" t="s">
        <v>51</v>
      </c>
      <c r="H90" s="20" t="s">
        <v>52</v>
      </c>
      <c r="I90" s="16">
        <v>2122</v>
      </c>
      <c r="J90" s="21">
        <v>1</v>
      </c>
      <c r="K90" s="22">
        <v>44029</v>
      </c>
    </row>
    <row r="91" spans="1:11" x14ac:dyDescent="0.25">
      <c r="A91" s="15">
        <v>44057</v>
      </c>
      <c r="B91" s="16">
        <v>679337</v>
      </c>
      <c r="C91" s="16" t="s">
        <v>50</v>
      </c>
      <c r="D91" s="17">
        <v>1995</v>
      </c>
      <c r="E91" s="17"/>
      <c r="F91" s="18">
        <f t="shared" si="1"/>
        <v>-2955.0000000009013</v>
      </c>
      <c r="G91" s="19" t="s">
        <v>133</v>
      </c>
      <c r="H91" s="20" t="s">
        <v>134</v>
      </c>
      <c r="I91" s="16">
        <v>5646</v>
      </c>
      <c r="J91" s="21">
        <v>1</v>
      </c>
      <c r="K91" s="22">
        <v>44026</v>
      </c>
    </row>
    <row r="92" spans="1:11" x14ac:dyDescent="0.25">
      <c r="A92" s="15">
        <v>44057</v>
      </c>
      <c r="B92" s="16">
        <v>681229</v>
      </c>
      <c r="C92" s="16" t="s">
        <v>50</v>
      </c>
      <c r="D92" s="17">
        <v>708.09</v>
      </c>
      <c r="E92" s="17"/>
      <c r="F92" s="18">
        <f t="shared" si="1"/>
        <v>-3663.0900000009015</v>
      </c>
      <c r="G92" s="19" t="s">
        <v>68</v>
      </c>
      <c r="H92" s="20" t="s">
        <v>135</v>
      </c>
      <c r="I92" s="16">
        <v>43760</v>
      </c>
      <c r="J92" s="21">
        <v>1</v>
      </c>
      <c r="K92" s="22">
        <v>44027</v>
      </c>
    </row>
    <row r="93" spans="1:11" x14ac:dyDescent="0.25">
      <c r="A93" s="15">
        <v>44057</v>
      </c>
      <c r="B93" s="16">
        <v>670270</v>
      </c>
      <c r="C93" s="16" t="s">
        <v>50</v>
      </c>
      <c r="D93" s="17">
        <v>279.12</v>
      </c>
      <c r="E93" s="17"/>
      <c r="F93" s="18">
        <f t="shared" si="1"/>
        <v>-3942.2100000009013</v>
      </c>
      <c r="G93" s="19" t="s">
        <v>68</v>
      </c>
      <c r="H93" s="20" t="s">
        <v>136</v>
      </c>
      <c r="I93" s="16">
        <v>5054</v>
      </c>
      <c r="J93" s="21">
        <v>1</v>
      </c>
      <c r="K93" s="22">
        <v>44025</v>
      </c>
    </row>
    <row r="94" spans="1:11" x14ac:dyDescent="0.25">
      <c r="A94" s="15">
        <v>44057</v>
      </c>
      <c r="B94" s="16">
        <v>683983</v>
      </c>
      <c r="C94" s="16" t="s">
        <v>50</v>
      </c>
      <c r="D94" s="17">
        <v>693.34</v>
      </c>
      <c r="E94" s="17"/>
      <c r="F94" s="18">
        <f t="shared" si="1"/>
        <v>-4635.5500000009015</v>
      </c>
      <c r="G94" s="19" t="s">
        <v>68</v>
      </c>
      <c r="H94" s="20" t="s">
        <v>137</v>
      </c>
      <c r="I94" s="16">
        <v>10930</v>
      </c>
      <c r="J94" s="21">
        <v>1</v>
      </c>
      <c r="K94" s="22">
        <v>44026</v>
      </c>
    </row>
    <row r="95" spans="1:11" x14ac:dyDescent="0.25">
      <c r="A95" s="15">
        <v>44057</v>
      </c>
      <c r="B95" s="16">
        <v>680436</v>
      </c>
      <c r="C95" s="16" t="s">
        <v>50</v>
      </c>
      <c r="D95" s="17">
        <v>3498</v>
      </c>
      <c r="E95" s="17"/>
      <c r="F95" s="18">
        <f t="shared" si="1"/>
        <v>-8133.5500000009015</v>
      </c>
      <c r="G95" s="19" t="s">
        <v>55</v>
      </c>
      <c r="H95" s="20" t="s">
        <v>138</v>
      </c>
      <c r="I95" s="16">
        <v>47352</v>
      </c>
      <c r="J95" s="21">
        <v>1</v>
      </c>
      <c r="K95" s="22">
        <v>44029</v>
      </c>
    </row>
    <row r="96" spans="1:11" x14ac:dyDescent="0.25">
      <c r="A96" s="15">
        <v>44057</v>
      </c>
      <c r="B96" s="16">
        <v>727220</v>
      </c>
      <c r="C96" s="16" t="s">
        <v>20</v>
      </c>
      <c r="D96" s="17"/>
      <c r="E96" s="17">
        <v>32671.37</v>
      </c>
      <c r="F96" s="18">
        <f t="shared" si="1"/>
        <v>24537.819999999097</v>
      </c>
      <c r="G96" s="19" t="s">
        <v>65</v>
      </c>
      <c r="H96" s="20"/>
      <c r="I96" s="16"/>
      <c r="J96" s="21"/>
      <c r="K96" s="22"/>
    </row>
    <row r="97" spans="1:11" x14ac:dyDescent="0.25">
      <c r="A97" s="15">
        <v>44057</v>
      </c>
      <c r="B97" s="16">
        <v>301665</v>
      </c>
      <c r="C97" s="16" t="s">
        <v>60</v>
      </c>
      <c r="D97" s="17">
        <v>3500</v>
      </c>
      <c r="E97" s="17"/>
      <c r="F97" s="18">
        <f t="shared" si="1"/>
        <v>21037.819999999097</v>
      </c>
      <c r="G97" s="19" t="s">
        <v>90</v>
      </c>
      <c r="H97" s="20" t="s">
        <v>139</v>
      </c>
      <c r="I97" s="16">
        <v>126</v>
      </c>
      <c r="J97" s="21">
        <v>2</v>
      </c>
      <c r="K97" s="22">
        <v>44056</v>
      </c>
    </row>
    <row r="98" spans="1:11" x14ac:dyDescent="0.25">
      <c r="A98" s="15">
        <v>44057</v>
      </c>
      <c r="B98" s="16">
        <v>301666</v>
      </c>
      <c r="C98" s="16" t="s">
        <v>60</v>
      </c>
      <c r="D98" s="17">
        <v>13900</v>
      </c>
      <c r="E98" s="17"/>
      <c r="F98" s="18">
        <f t="shared" si="1"/>
        <v>7137.8199999990975</v>
      </c>
      <c r="G98" s="19" t="s">
        <v>90</v>
      </c>
      <c r="H98" s="20" t="s">
        <v>140</v>
      </c>
      <c r="I98" s="16">
        <v>59</v>
      </c>
      <c r="J98" s="21">
        <v>1</v>
      </c>
      <c r="K98" s="22">
        <v>44056</v>
      </c>
    </row>
    <row r="99" spans="1:11" x14ac:dyDescent="0.25">
      <c r="A99" s="15">
        <v>44057</v>
      </c>
      <c r="B99" s="16">
        <v>301667</v>
      </c>
      <c r="C99" s="16" t="s">
        <v>60</v>
      </c>
      <c r="D99" s="17">
        <v>3237.82</v>
      </c>
      <c r="E99" s="17"/>
      <c r="F99" s="18">
        <f t="shared" si="1"/>
        <v>3899.9999999990973</v>
      </c>
      <c r="G99" s="19" t="s">
        <v>90</v>
      </c>
      <c r="H99" s="20" t="s">
        <v>141</v>
      </c>
      <c r="I99" s="16">
        <v>204</v>
      </c>
      <c r="J99" s="21">
        <v>7</v>
      </c>
      <c r="K99" s="22">
        <v>44055</v>
      </c>
    </row>
    <row r="100" spans="1:11" x14ac:dyDescent="0.25">
      <c r="A100" s="15">
        <v>44057</v>
      </c>
      <c r="B100" s="16">
        <v>301669</v>
      </c>
      <c r="C100" s="16" t="s">
        <v>60</v>
      </c>
      <c r="D100" s="17">
        <v>600</v>
      </c>
      <c r="E100" s="17"/>
      <c r="F100" s="18">
        <f t="shared" si="1"/>
        <v>3299.9999999990973</v>
      </c>
      <c r="G100" s="19" t="s">
        <v>90</v>
      </c>
      <c r="H100" s="20" t="s">
        <v>124</v>
      </c>
      <c r="I100" s="16">
        <v>14</v>
      </c>
      <c r="J100" s="21">
        <v>6</v>
      </c>
      <c r="K100" s="22">
        <v>44054</v>
      </c>
    </row>
    <row r="101" spans="1:11" x14ac:dyDescent="0.25">
      <c r="A101" s="15">
        <v>44057</v>
      </c>
      <c r="B101" s="16">
        <v>301668</v>
      </c>
      <c r="C101" s="16" t="s">
        <v>60</v>
      </c>
      <c r="D101" s="17">
        <v>2700</v>
      </c>
      <c r="E101" s="17"/>
      <c r="F101" s="18">
        <f t="shared" si="1"/>
        <v>599.99999999909733</v>
      </c>
      <c r="G101" s="19" t="s">
        <v>90</v>
      </c>
      <c r="H101" s="20" t="s">
        <v>142</v>
      </c>
      <c r="I101" s="16">
        <v>8</v>
      </c>
      <c r="J101" s="21">
        <v>8</v>
      </c>
      <c r="K101" s="22">
        <v>44054</v>
      </c>
    </row>
    <row r="102" spans="1:11" x14ac:dyDescent="0.25">
      <c r="A102" s="15">
        <v>44057</v>
      </c>
      <c r="B102" s="16">
        <v>682497</v>
      </c>
      <c r="C102" s="16" t="s">
        <v>50</v>
      </c>
      <c r="D102" s="17">
        <v>600</v>
      </c>
      <c r="E102" s="17"/>
      <c r="F102" s="18">
        <f t="shared" si="1"/>
        <v>-9.0267349150963128E-10</v>
      </c>
      <c r="G102" s="19" t="s">
        <v>133</v>
      </c>
      <c r="H102" s="20" t="s">
        <v>134</v>
      </c>
      <c r="I102" s="16">
        <v>5681</v>
      </c>
      <c r="J102" s="21">
        <v>2</v>
      </c>
      <c r="K102" s="22">
        <v>44046</v>
      </c>
    </row>
    <row r="103" spans="1:11" x14ac:dyDescent="0.25">
      <c r="A103" s="15">
        <v>44060</v>
      </c>
      <c r="B103" s="16">
        <v>17367</v>
      </c>
      <c r="C103" s="16" t="s">
        <v>50</v>
      </c>
      <c r="D103" s="17">
        <v>108.28</v>
      </c>
      <c r="E103" s="17"/>
      <c r="F103" s="18">
        <f t="shared" si="1"/>
        <v>-108.28000000090267</v>
      </c>
      <c r="G103" s="19" t="s">
        <v>57</v>
      </c>
      <c r="H103" s="20" t="s">
        <v>80</v>
      </c>
      <c r="I103" s="16">
        <v>76502</v>
      </c>
      <c r="J103" s="21">
        <v>1</v>
      </c>
      <c r="K103" s="22">
        <v>44029</v>
      </c>
    </row>
    <row r="104" spans="1:11" x14ac:dyDescent="0.25">
      <c r="A104" s="15">
        <v>44060</v>
      </c>
      <c r="B104" s="16">
        <v>23053</v>
      </c>
      <c r="C104" s="16" t="s">
        <v>50</v>
      </c>
      <c r="D104" s="17">
        <v>675</v>
      </c>
      <c r="E104" s="17"/>
      <c r="F104" s="18">
        <f t="shared" si="1"/>
        <v>-783.28000000090265</v>
      </c>
      <c r="G104" s="19" t="s">
        <v>51</v>
      </c>
      <c r="H104" s="20" t="s">
        <v>52</v>
      </c>
      <c r="I104" s="16">
        <v>2130</v>
      </c>
      <c r="J104" s="21">
        <v>1</v>
      </c>
      <c r="K104" s="22">
        <v>44032</v>
      </c>
    </row>
    <row r="105" spans="1:11" x14ac:dyDescent="0.25">
      <c r="A105" s="15">
        <v>44060</v>
      </c>
      <c r="B105" s="16">
        <v>20220</v>
      </c>
      <c r="C105" s="16" t="s">
        <v>50</v>
      </c>
      <c r="D105" s="17">
        <v>806.82</v>
      </c>
      <c r="E105" s="17"/>
      <c r="F105" s="18">
        <f t="shared" si="1"/>
        <v>-1590.1000000009026</v>
      </c>
      <c r="G105" s="19" t="s">
        <v>57</v>
      </c>
      <c r="H105" s="20" t="s">
        <v>143</v>
      </c>
      <c r="I105" s="16">
        <v>146841</v>
      </c>
      <c r="J105" s="21">
        <v>1</v>
      </c>
      <c r="K105" s="22">
        <v>44028</v>
      </c>
    </row>
    <row r="106" spans="1:11" x14ac:dyDescent="0.25">
      <c r="A106" s="15">
        <v>44060</v>
      </c>
      <c r="B106" s="16">
        <v>22065</v>
      </c>
      <c r="C106" s="16" t="s">
        <v>50</v>
      </c>
      <c r="D106" s="17">
        <v>829.94</v>
      </c>
      <c r="E106" s="17"/>
      <c r="F106" s="18">
        <f t="shared" si="1"/>
        <v>-2420.0400000009026</v>
      </c>
      <c r="G106" s="19" t="s">
        <v>53</v>
      </c>
      <c r="H106" s="20" t="s">
        <v>144</v>
      </c>
      <c r="I106" s="16">
        <v>89426</v>
      </c>
      <c r="J106" s="21">
        <v>2</v>
      </c>
      <c r="K106" s="22">
        <v>44013</v>
      </c>
    </row>
    <row r="107" spans="1:11" x14ac:dyDescent="0.25">
      <c r="A107" s="15">
        <v>44060</v>
      </c>
      <c r="B107" s="16">
        <v>19278</v>
      </c>
      <c r="C107" s="16" t="s">
        <v>50</v>
      </c>
      <c r="D107" s="17">
        <v>1215.67</v>
      </c>
      <c r="E107" s="17"/>
      <c r="F107" s="18">
        <f t="shared" si="1"/>
        <v>-3635.7100000009027</v>
      </c>
      <c r="G107" s="19" t="s">
        <v>57</v>
      </c>
      <c r="H107" s="20" t="s">
        <v>79</v>
      </c>
      <c r="I107" s="16">
        <v>83433</v>
      </c>
      <c r="J107" s="21">
        <v>2</v>
      </c>
      <c r="K107" s="22">
        <v>44013</v>
      </c>
    </row>
    <row r="108" spans="1:11" x14ac:dyDescent="0.25">
      <c r="A108" s="15">
        <v>44060</v>
      </c>
      <c r="B108" s="16">
        <v>21184</v>
      </c>
      <c r="C108" s="16" t="s">
        <v>50</v>
      </c>
      <c r="D108" s="17">
        <v>530.4</v>
      </c>
      <c r="E108" s="17"/>
      <c r="F108" s="18">
        <f t="shared" si="1"/>
        <v>-4166.1100000009028</v>
      </c>
      <c r="G108" s="19" t="s">
        <v>53</v>
      </c>
      <c r="H108" s="20" t="s">
        <v>145</v>
      </c>
      <c r="I108" s="16">
        <v>93221</v>
      </c>
      <c r="J108" s="21">
        <v>1</v>
      </c>
      <c r="K108" s="22">
        <v>44029</v>
      </c>
    </row>
    <row r="109" spans="1:11" x14ac:dyDescent="0.25">
      <c r="A109" s="15">
        <v>44060</v>
      </c>
      <c r="B109" s="16">
        <v>12718</v>
      </c>
      <c r="C109" s="16" t="s">
        <v>50</v>
      </c>
      <c r="D109" s="17">
        <v>369.37</v>
      </c>
      <c r="E109" s="17"/>
      <c r="F109" s="18">
        <f t="shared" si="1"/>
        <v>-4535.4800000009027</v>
      </c>
      <c r="G109" s="19" t="s">
        <v>53</v>
      </c>
      <c r="H109" s="20" t="s">
        <v>96</v>
      </c>
      <c r="I109" s="16">
        <v>78425</v>
      </c>
      <c r="J109" s="21">
        <v>1</v>
      </c>
      <c r="K109" s="22">
        <v>44028</v>
      </c>
    </row>
    <row r="110" spans="1:11" x14ac:dyDescent="0.25">
      <c r="A110" s="15">
        <v>44060</v>
      </c>
      <c r="B110" s="16">
        <v>18401</v>
      </c>
      <c r="C110" s="16" t="s">
        <v>50</v>
      </c>
      <c r="D110" s="17">
        <v>65.710000000000008</v>
      </c>
      <c r="E110" s="17"/>
      <c r="F110" s="18">
        <f t="shared" si="1"/>
        <v>-4601.1900000009027</v>
      </c>
      <c r="G110" s="19" t="s">
        <v>57</v>
      </c>
      <c r="H110" s="20" t="s">
        <v>146</v>
      </c>
      <c r="I110" s="16">
        <v>291261</v>
      </c>
      <c r="J110" s="21">
        <v>1</v>
      </c>
      <c r="K110" s="22">
        <v>44013</v>
      </c>
    </row>
    <row r="111" spans="1:11" x14ac:dyDescent="0.25">
      <c r="A111" s="15">
        <v>44060</v>
      </c>
      <c r="B111" s="16">
        <v>16505</v>
      </c>
      <c r="C111" s="16" t="s">
        <v>50</v>
      </c>
      <c r="D111" s="17">
        <v>1092</v>
      </c>
      <c r="E111" s="17"/>
      <c r="F111" s="18">
        <f t="shared" si="1"/>
        <v>-5693.1900000009027</v>
      </c>
      <c r="G111" s="19" t="s">
        <v>57</v>
      </c>
      <c r="H111" s="20" t="s">
        <v>62</v>
      </c>
      <c r="I111" s="16">
        <v>881</v>
      </c>
      <c r="J111" s="21">
        <v>2</v>
      </c>
      <c r="K111" s="22">
        <v>44014</v>
      </c>
    </row>
    <row r="112" spans="1:11" x14ac:dyDescent="0.25">
      <c r="A112" s="15">
        <v>44060</v>
      </c>
      <c r="B112" s="16">
        <v>14504</v>
      </c>
      <c r="C112" s="16" t="s">
        <v>50</v>
      </c>
      <c r="D112" s="17">
        <v>332.6</v>
      </c>
      <c r="E112" s="17"/>
      <c r="F112" s="18">
        <f t="shared" si="1"/>
        <v>-6025.7900000009031</v>
      </c>
      <c r="G112" s="19" t="s">
        <v>147</v>
      </c>
      <c r="H112" s="20" t="s">
        <v>148</v>
      </c>
      <c r="I112" s="16">
        <v>592190</v>
      </c>
      <c r="J112" s="21">
        <v>99</v>
      </c>
      <c r="K112" s="22">
        <v>44044</v>
      </c>
    </row>
    <row r="113" spans="1:11" x14ac:dyDescent="0.25">
      <c r="A113" s="15">
        <v>44060</v>
      </c>
      <c r="B113" s="16">
        <v>13657</v>
      </c>
      <c r="C113" s="16" t="s">
        <v>50</v>
      </c>
      <c r="D113" s="17">
        <v>169.74</v>
      </c>
      <c r="E113" s="17"/>
      <c r="F113" s="18">
        <f t="shared" si="1"/>
        <v>-6195.5300000009029</v>
      </c>
      <c r="G113" s="19" t="s">
        <v>147</v>
      </c>
      <c r="H113" s="20" t="s">
        <v>148</v>
      </c>
      <c r="I113" s="16">
        <v>592191</v>
      </c>
      <c r="J113" s="21">
        <v>100</v>
      </c>
      <c r="K113" s="22">
        <v>44044</v>
      </c>
    </row>
    <row r="114" spans="1:11" x14ac:dyDescent="0.25">
      <c r="A114" s="15"/>
      <c r="B114" s="16"/>
      <c r="C114" s="16"/>
      <c r="D114" s="17"/>
      <c r="E114" s="17"/>
      <c r="F114" s="18">
        <f t="shared" si="1"/>
        <v>-6195.5300000009029</v>
      </c>
      <c r="G114" s="19" t="s">
        <v>147</v>
      </c>
      <c r="H114" s="20" t="s">
        <v>148</v>
      </c>
      <c r="I114" s="16">
        <v>604279</v>
      </c>
      <c r="J114" s="21">
        <v>41</v>
      </c>
      <c r="K114" s="22">
        <v>44044</v>
      </c>
    </row>
    <row r="115" spans="1:11" x14ac:dyDescent="0.25">
      <c r="A115" s="15">
        <v>44060</v>
      </c>
      <c r="B115" s="16">
        <v>11724</v>
      </c>
      <c r="C115" s="16" t="s">
        <v>50</v>
      </c>
      <c r="D115" s="17">
        <v>1587.94</v>
      </c>
      <c r="E115" s="17"/>
      <c r="F115" s="18">
        <f t="shared" si="1"/>
        <v>-7783.4700000009034</v>
      </c>
      <c r="G115" s="19" t="s">
        <v>90</v>
      </c>
      <c r="H115" s="20" t="s">
        <v>149</v>
      </c>
      <c r="I115" s="16">
        <v>7035</v>
      </c>
      <c r="J115" s="21">
        <v>2</v>
      </c>
      <c r="K115" s="22">
        <v>44029</v>
      </c>
    </row>
    <row r="116" spans="1:11" x14ac:dyDescent="0.25">
      <c r="A116" s="15">
        <v>44060</v>
      </c>
      <c r="B116" s="16">
        <v>15505</v>
      </c>
      <c r="C116" s="16" t="s">
        <v>50</v>
      </c>
      <c r="D116" s="17">
        <v>1122.24</v>
      </c>
      <c r="E116" s="17"/>
      <c r="F116" s="18">
        <f t="shared" si="1"/>
        <v>-8905.7100000009032</v>
      </c>
      <c r="G116" s="19" t="s">
        <v>150</v>
      </c>
      <c r="H116" s="20" t="s">
        <v>151</v>
      </c>
      <c r="I116" s="16">
        <v>20333</v>
      </c>
      <c r="J116" s="21">
        <v>3</v>
      </c>
      <c r="K116" s="22">
        <v>44042</v>
      </c>
    </row>
    <row r="117" spans="1:11" x14ac:dyDescent="0.25">
      <c r="A117" s="15">
        <v>44060</v>
      </c>
      <c r="B117" s="16">
        <v>727220</v>
      </c>
      <c r="C117" s="16" t="s">
        <v>20</v>
      </c>
      <c r="D117" s="17"/>
      <c r="E117" s="17">
        <v>8905.7100000000009</v>
      </c>
      <c r="F117" s="18">
        <f t="shared" si="1"/>
        <v>-9.0221874415874481E-10</v>
      </c>
      <c r="G117" s="19" t="s">
        <v>65</v>
      </c>
      <c r="H117" s="20"/>
      <c r="I117" s="16"/>
      <c r="J117" s="21"/>
      <c r="K117" s="22"/>
    </row>
    <row r="118" spans="1:11" x14ac:dyDescent="0.25">
      <c r="A118" s="15">
        <v>44061</v>
      </c>
      <c r="B118" s="16">
        <v>490046</v>
      </c>
      <c r="C118" s="16" t="s">
        <v>50</v>
      </c>
      <c r="D118" s="17">
        <v>7166.04</v>
      </c>
      <c r="E118" s="17"/>
      <c r="F118" s="18">
        <f t="shared" si="1"/>
        <v>-7166.0400000009022</v>
      </c>
      <c r="G118" s="19" t="s">
        <v>152</v>
      </c>
      <c r="H118" s="20" t="s">
        <v>153</v>
      </c>
      <c r="I118" s="16">
        <v>448</v>
      </c>
      <c r="J118" s="21">
        <v>3</v>
      </c>
      <c r="K118" s="22">
        <v>44050</v>
      </c>
    </row>
    <row r="119" spans="1:11" x14ac:dyDescent="0.25">
      <c r="A119" s="15">
        <v>44061</v>
      </c>
      <c r="B119" s="16">
        <v>727220</v>
      </c>
      <c r="C119" s="16" t="s">
        <v>20</v>
      </c>
      <c r="D119" s="17"/>
      <c r="E119" s="17">
        <v>10626.04</v>
      </c>
      <c r="F119" s="18">
        <f t="shared" si="1"/>
        <v>3459.9999999990987</v>
      </c>
      <c r="G119" s="19" t="s">
        <v>65</v>
      </c>
      <c r="H119" s="20"/>
      <c r="I119" s="16"/>
      <c r="J119" s="21"/>
      <c r="K119" s="22"/>
    </row>
    <row r="120" spans="1:11" x14ac:dyDescent="0.25">
      <c r="A120" s="15">
        <v>44061</v>
      </c>
      <c r="B120" s="16">
        <v>173978</v>
      </c>
      <c r="C120" s="16" t="s">
        <v>130</v>
      </c>
      <c r="D120" s="17">
        <v>10</v>
      </c>
      <c r="E120" s="17"/>
      <c r="F120" s="18">
        <f t="shared" si="1"/>
        <v>3449.9999999990987</v>
      </c>
      <c r="G120" s="19" t="s">
        <v>33</v>
      </c>
      <c r="H120" s="20"/>
      <c r="I120" s="16"/>
      <c r="J120" s="21"/>
      <c r="K120" s="22"/>
    </row>
    <row r="121" spans="1:11" x14ac:dyDescent="0.25">
      <c r="A121" s="15">
        <v>44061</v>
      </c>
      <c r="B121" s="16">
        <v>173978</v>
      </c>
      <c r="C121" s="16" t="s">
        <v>66</v>
      </c>
      <c r="D121" s="17">
        <v>3450</v>
      </c>
      <c r="E121" s="17"/>
      <c r="F121" s="18">
        <f t="shared" si="1"/>
        <v>-9.0130924945697188E-10</v>
      </c>
      <c r="G121" s="19" t="s">
        <v>90</v>
      </c>
      <c r="H121" s="20" t="s">
        <v>154</v>
      </c>
      <c r="I121" s="16">
        <v>417</v>
      </c>
      <c r="J121" s="21">
        <v>1</v>
      </c>
      <c r="K121" s="22">
        <v>44060</v>
      </c>
    </row>
    <row r="122" spans="1:11" x14ac:dyDescent="0.25">
      <c r="A122" s="15">
        <v>44062</v>
      </c>
      <c r="B122" s="16">
        <v>164292</v>
      </c>
      <c r="C122" s="16" t="s">
        <v>66</v>
      </c>
      <c r="D122" s="17">
        <v>160</v>
      </c>
      <c r="E122" s="17"/>
      <c r="F122" s="18">
        <f t="shared" si="1"/>
        <v>-160.00000000090131</v>
      </c>
      <c r="G122" s="19" t="s">
        <v>55</v>
      </c>
      <c r="H122" s="20" t="s">
        <v>155</v>
      </c>
      <c r="I122" s="16">
        <v>2</v>
      </c>
      <c r="J122" s="21">
        <v>1</v>
      </c>
      <c r="K122" s="22">
        <v>44061</v>
      </c>
    </row>
    <row r="123" spans="1:11" x14ac:dyDescent="0.25">
      <c r="A123" s="15">
        <v>44062</v>
      </c>
      <c r="B123" s="16">
        <v>301672</v>
      </c>
      <c r="C123" s="16" t="s">
        <v>60</v>
      </c>
      <c r="D123" s="17">
        <v>17350</v>
      </c>
      <c r="E123" s="17"/>
      <c r="F123" s="18">
        <f t="shared" si="1"/>
        <v>-17510.000000000902</v>
      </c>
      <c r="G123" s="19" t="s">
        <v>90</v>
      </c>
      <c r="H123" s="20" t="s">
        <v>156</v>
      </c>
      <c r="I123" s="16">
        <v>197</v>
      </c>
      <c r="J123" s="21">
        <v>3</v>
      </c>
      <c r="K123" s="22">
        <v>44055</v>
      </c>
    </row>
    <row r="124" spans="1:11" x14ac:dyDescent="0.25">
      <c r="A124" s="15">
        <v>44062</v>
      </c>
      <c r="B124" s="16">
        <v>727220</v>
      </c>
      <c r="C124" s="16" t="s">
        <v>20</v>
      </c>
      <c r="D124" s="17"/>
      <c r="E124" s="17">
        <v>19020</v>
      </c>
      <c r="F124" s="18">
        <f t="shared" si="1"/>
        <v>1509.9999999990978</v>
      </c>
      <c r="G124" s="19" t="s">
        <v>65</v>
      </c>
      <c r="H124" s="20"/>
      <c r="I124" s="16"/>
      <c r="J124" s="21"/>
      <c r="K124" s="22"/>
    </row>
    <row r="125" spans="1:11" x14ac:dyDescent="0.25">
      <c r="A125" s="15">
        <v>44062</v>
      </c>
      <c r="B125" s="16">
        <v>164292</v>
      </c>
      <c r="C125" s="16" t="s">
        <v>130</v>
      </c>
      <c r="D125" s="17">
        <v>10</v>
      </c>
      <c r="E125" s="17"/>
      <c r="F125" s="18">
        <f t="shared" si="1"/>
        <v>1499.9999999990978</v>
      </c>
      <c r="G125" s="19" t="s">
        <v>33</v>
      </c>
      <c r="H125" s="20"/>
      <c r="I125" s="16"/>
      <c r="J125" s="21"/>
      <c r="K125" s="22"/>
    </row>
    <row r="126" spans="1:11" x14ac:dyDescent="0.25">
      <c r="A126" s="15">
        <v>44062</v>
      </c>
      <c r="B126" s="16">
        <v>301670</v>
      </c>
      <c r="C126" s="16" t="s">
        <v>60</v>
      </c>
      <c r="D126" s="17">
        <v>1500</v>
      </c>
      <c r="E126" s="17"/>
      <c r="F126" s="18">
        <f t="shared" si="1"/>
        <v>-9.0221874415874481E-10</v>
      </c>
      <c r="G126" s="19" t="s">
        <v>90</v>
      </c>
      <c r="H126" s="20" t="s">
        <v>157</v>
      </c>
      <c r="I126" s="16">
        <v>288</v>
      </c>
      <c r="J126" s="21">
        <v>2</v>
      </c>
      <c r="K126" s="22">
        <v>44058</v>
      </c>
    </row>
    <row r="127" spans="1:11" x14ac:dyDescent="0.25">
      <c r="A127" s="15">
        <v>44063</v>
      </c>
      <c r="B127" s="16">
        <v>535550</v>
      </c>
      <c r="C127" s="16" t="s">
        <v>50</v>
      </c>
      <c r="D127" s="17">
        <v>320</v>
      </c>
      <c r="E127" s="17"/>
      <c r="F127" s="18">
        <f t="shared" si="1"/>
        <v>-320.00000000090222</v>
      </c>
      <c r="G127" s="19" t="s">
        <v>158</v>
      </c>
      <c r="H127" s="20" t="s">
        <v>159</v>
      </c>
      <c r="I127" s="16">
        <v>4358</v>
      </c>
      <c r="J127" s="21">
        <v>1</v>
      </c>
      <c r="K127" s="22">
        <v>44032</v>
      </c>
    </row>
    <row r="128" spans="1:11" x14ac:dyDescent="0.25">
      <c r="A128" s="15">
        <v>44063</v>
      </c>
      <c r="B128" s="16">
        <v>727220</v>
      </c>
      <c r="C128" s="16" t="s">
        <v>20</v>
      </c>
      <c r="D128" s="17"/>
      <c r="E128" s="17">
        <v>90845.5</v>
      </c>
      <c r="F128" s="18">
        <f t="shared" si="1"/>
        <v>90525.499999999098</v>
      </c>
      <c r="G128" s="19" t="s">
        <v>65</v>
      </c>
      <c r="H128" s="20"/>
      <c r="I128" s="16"/>
      <c r="J128" s="21"/>
      <c r="K128" s="22"/>
    </row>
    <row r="129" spans="1:11" x14ac:dyDescent="0.25">
      <c r="A129" s="15">
        <v>44063</v>
      </c>
      <c r="B129" s="16">
        <v>536371</v>
      </c>
      <c r="C129" s="16" t="s">
        <v>50</v>
      </c>
      <c r="D129" s="17">
        <v>1683.6000000000001</v>
      </c>
      <c r="E129" s="17"/>
      <c r="F129" s="18">
        <f t="shared" si="1"/>
        <v>88841.899999999092</v>
      </c>
      <c r="G129" s="19" t="s">
        <v>82</v>
      </c>
      <c r="H129" s="20" t="s">
        <v>160</v>
      </c>
      <c r="I129" s="16">
        <v>1</v>
      </c>
      <c r="J129" s="21">
        <v>1</v>
      </c>
      <c r="K129" s="22">
        <v>44049</v>
      </c>
    </row>
    <row r="130" spans="1:11" x14ac:dyDescent="0.25">
      <c r="A130" s="15">
        <v>44063</v>
      </c>
      <c r="B130" s="16">
        <v>532119</v>
      </c>
      <c r="C130" s="16" t="s">
        <v>161</v>
      </c>
      <c r="D130" s="17">
        <v>292.45999999999998</v>
      </c>
      <c r="E130" s="17"/>
      <c r="F130" s="18">
        <f t="shared" si="1"/>
        <v>88549.439999999086</v>
      </c>
      <c r="G130" s="19" t="s">
        <v>147</v>
      </c>
      <c r="H130" s="20" t="s">
        <v>162</v>
      </c>
      <c r="I130" s="16">
        <v>54407711</v>
      </c>
      <c r="J130" s="21">
        <v>50</v>
      </c>
      <c r="K130" s="22">
        <v>44046</v>
      </c>
    </row>
    <row r="131" spans="1:11" x14ac:dyDescent="0.25">
      <c r="A131" s="15">
        <v>44063</v>
      </c>
      <c r="B131" s="16">
        <v>527871</v>
      </c>
      <c r="C131" s="16" t="s">
        <v>161</v>
      </c>
      <c r="D131" s="17">
        <v>637.4</v>
      </c>
      <c r="E131" s="17"/>
      <c r="F131" s="18">
        <f t="shared" si="1"/>
        <v>87912.039999999091</v>
      </c>
      <c r="G131" s="19" t="s">
        <v>147</v>
      </c>
      <c r="H131" s="20" t="s">
        <v>162</v>
      </c>
      <c r="I131" s="16">
        <v>1078726</v>
      </c>
      <c r="J131" s="21">
        <v>49</v>
      </c>
      <c r="K131" s="22">
        <v>44047</v>
      </c>
    </row>
    <row r="132" spans="1:11" x14ac:dyDescent="0.25">
      <c r="A132" s="15">
        <v>44063</v>
      </c>
      <c r="B132" s="16">
        <v>537079</v>
      </c>
      <c r="C132" s="16" t="s">
        <v>50</v>
      </c>
      <c r="D132" s="17">
        <v>5380.4000000000005</v>
      </c>
      <c r="E132" s="17"/>
      <c r="F132" s="18">
        <f t="shared" si="1"/>
        <v>82531.639999999097</v>
      </c>
      <c r="G132" s="19" t="s">
        <v>163</v>
      </c>
      <c r="H132" s="20" t="s">
        <v>164</v>
      </c>
      <c r="I132" s="16">
        <v>19179</v>
      </c>
      <c r="J132" s="21">
        <v>20</v>
      </c>
      <c r="K132" s="22">
        <v>44051</v>
      </c>
    </row>
    <row r="133" spans="1:11" x14ac:dyDescent="0.25">
      <c r="A133" s="15"/>
      <c r="B133" s="16"/>
      <c r="C133" s="16"/>
      <c r="D133" s="17"/>
      <c r="E133" s="17"/>
      <c r="F133" s="18">
        <f t="shared" si="1"/>
        <v>82531.639999999097</v>
      </c>
      <c r="G133" s="19" t="s">
        <v>163</v>
      </c>
      <c r="H133" s="20" t="s">
        <v>164</v>
      </c>
      <c r="I133" s="16">
        <v>2185419</v>
      </c>
      <c r="J133" s="21">
        <v>6</v>
      </c>
      <c r="K133" s="22">
        <v>44050</v>
      </c>
    </row>
    <row r="134" spans="1:11" x14ac:dyDescent="0.25">
      <c r="A134" s="15"/>
      <c r="B134" s="16"/>
      <c r="C134" s="16"/>
      <c r="D134" s="17"/>
      <c r="E134" s="17"/>
      <c r="F134" s="18">
        <f t="shared" si="1"/>
        <v>82531.639999999097</v>
      </c>
      <c r="G134" s="19" t="s">
        <v>163</v>
      </c>
      <c r="H134" s="20" t="s">
        <v>164</v>
      </c>
      <c r="I134" s="16">
        <v>19179</v>
      </c>
      <c r="J134" s="21">
        <v>21</v>
      </c>
      <c r="K134" s="22">
        <v>44051</v>
      </c>
    </row>
    <row r="135" spans="1:11" x14ac:dyDescent="0.25">
      <c r="A135" s="15"/>
      <c r="B135" s="16"/>
      <c r="C135" s="16"/>
      <c r="D135" s="17"/>
      <c r="E135" s="17"/>
      <c r="F135" s="18">
        <f t="shared" si="1"/>
        <v>82531.639999999097</v>
      </c>
      <c r="G135" s="19" t="s">
        <v>163</v>
      </c>
      <c r="H135" s="20" t="s">
        <v>164</v>
      </c>
      <c r="I135" s="16">
        <v>2185419</v>
      </c>
      <c r="J135" s="21">
        <v>10</v>
      </c>
      <c r="K135" s="22">
        <v>44050</v>
      </c>
    </row>
    <row r="136" spans="1:11" x14ac:dyDescent="0.25">
      <c r="A136" s="15"/>
      <c r="B136" s="16"/>
      <c r="C136" s="16"/>
      <c r="D136" s="17"/>
      <c r="E136" s="17"/>
      <c r="F136" s="18">
        <f t="shared" si="1"/>
        <v>82531.639999999097</v>
      </c>
      <c r="G136" s="19" t="s">
        <v>163</v>
      </c>
      <c r="H136" s="20" t="s">
        <v>164</v>
      </c>
      <c r="I136" s="16">
        <v>2185419</v>
      </c>
      <c r="J136" s="21">
        <v>19</v>
      </c>
      <c r="K136" s="22">
        <v>44050</v>
      </c>
    </row>
    <row r="137" spans="1:11" x14ac:dyDescent="0.25">
      <c r="A137" s="15"/>
      <c r="B137" s="16"/>
      <c r="C137" s="16"/>
      <c r="D137" s="17"/>
      <c r="E137" s="17"/>
      <c r="F137" s="18">
        <f t="shared" si="1"/>
        <v>82531.639999999097</v>
      </c>
      <c r="G137" s="19" t="s">
        <v>163</v>
      </c>
      <c r="H137" s="20" t="s">
        <v>164</v>
      </c>
      <c r="I137" s="16">
        <v>2185419</v>
      </c>
      <c r="J137" s="21">
        <v>10</v>
      </c>
      <c r="K137" s="22">
        <v>44050</v>
      </c>
    </row>
    <row r="138" spans="1:11" x14ac:dyDescent="0.25">
      <c r="A138" s="15"/>
      <c r="B138" s="16"/>
      <c r="C138" s="16"/>
      <c r="D138" s="17"/>
      <c r="E138" s="17"/>
      <c r="F138" s="18">
        <f t="shared" ref="F138:F193" si="2">F137-D138+E138</f>
        <v>82531.639999999097</v>
      </c>
      <c r="G138" s="19" t="s">
        <v>163</v>
      </c>
      <c r="H138" s="20" t="s">
        <v>164</v>
      </c>
      <c r="I138" s="16">
        <v>19179</v>
      </c>
      <c r="J138" s="21">
        <v>11</v>
      </c>
      <c r="K138" s="22">
        <v>44051</v>
      </c>
    </row>
    <row r="139" spans="1:11" x14ac:dyDescent="0.25">
      <c r="A139" s="15"/>
      <c r="B139" s="16"/>
      <c r="C139" s="16"/>
      <c r="D139" s="17"/>
      <c r="E139" s="17"/>
      <c r="F139" s="18">
        <f t="shared" si="2"/>
        <v>82531.639999999097</v>
      </c>
      <c r="G139" s="19" t="s">
        <v>163</v>
      </c>
      <c r="H139" s="20" t="s">
        <v>164</v>
      </c>
      <c r="I139" s="16">
        <v>19179</v>
      </c>
      <c r="J139" s="21">
        <v>19</v>
      </c>
      <c r="K139" s="22">
        <v>44051</v>
      </c>
    </row>
    <row r="140" spans="1:11" x14ac:dyDescent="0.25">
      <c r="A140" s="15">
        <v>44063</v>
      </c>
      <c r="B140" s="16">
        <v>301173</v>
      </c>
      <c r="C140" s="16" t="s">
        <v>60</v>
      </c>
      <c r="D140" s="17">
        <v>280</v>
      </c>
      <c r="E140" s="17"/>
      <c r="F140" s="18">
        <f t="shared" si="2"/>
        <v>82251.639999999097</v>
      </c>
      <c r="G140" s="19" t="s">
        <v>133</v>
      </c>
      <c r="H140" s="20" t="s">
        <v>165</v>
      </c>
      <c r="I140" s="16">
        <v>311</v>
      </c>
      <c r="J140" s="21">
        <v>41</v>
      </c>
      <c r="K140" s="22">
        <v>44050</v>
      </c>
    </row>
    <row r="141" spans="1:11" x14ac:dyDescent="0.25">
      <c r="A141" s="15">
        <v>44063</v>
      </c>
      <c r="B141" s="16">
        <v>487460</v>
      </c>
      <c r="C141" s="16" t="s">
        <v>166</v>
      </c>
      <c r="D141" s="17">
        <v>4293.9400000000005</v>
      </c>
      <c r="E141" s="17"/>
      <c r="F141" s="18">
        <f t="shared" si="2"/>
        <v>77957.699999999095</v>
      </c>
      <c r="G141" s="19" t="s">
        <v>167</v>
      </c>
      <c r="H141" s="20" t="s">
        <v>168</v>
      </c>
      <c r="I141" s="16">
        <v>25</v>
      </c>
      <c r="J141" s="21">
        <v>1</v>
      </c>
      <c r="K141" s="22">
        <v>44049</v>
      </c>
    </row>
    <row r="142" spans="1:11" x14ac:dyDescent="0.25">
      <c r="A142" s="15">
        <v>44063</v>
      </c>
      <c r="B142" s="16">
        <v>487343</v>
      </c>
      <c r="C142" s="16" t="s">
        <v>166</v>
      </c>
      <c r="D142" s="17">
        <v>35956.700000000004</v>
      </c>
      <c r="E142" s="17"/>
      <c r="F142" s="18">
        <f t="shared" si="2"/>
        <v>42000.999999999091</v>
      </c>
      <c r="G142" s="19" t="s">
        <v>167</v>
      </c>
      <c r="H142" s="20" t="s">
        <v>168</v>
      </c>
      <c r="I142" s="16">
        <v>26</v>
      </c>
      <c r="J142" s="21">
        <v>1</v>
      </c>
      <c r="K142" s="22">
        <v>44049</v>
      </c>
    </row>
    <row r="143" spans="1:11" x14ac:dyDescent="0.25">
      <c r="A143" s="15">
        <v>44063</v>
      </c>
      <c r="B143" s="16">
        <v>487228</v>
      </c>
      <c r="C143" s="16" t="s">
        <v>166</v>
      </c>
      <c r="D143" s="17">
        <v>1654.41</v>
      </c>
      <c r="E143" s="17"/>
      <c r="F143" s="18">
        <f t="shared" si="2"/>
        <v>40346.589999999087</v>
      </c>
      <c r="G143" s="19" t="s">
        <v>167</v>
      </c>
      <c r="H143" s="20" t="s">
        <v>168</v>
      </c>
      <c r="I143" s="16">
        <v>27</v>
      </c>
      <c r="J143" s="21">
        <v>1</v>
      </c>
      <c r="K143" s="22">
        <v>44049</v>
      </c>
    </row>
    <row r="144" spans="1:11" x14ac:dyDescent="0.25">
      <c r="A144" s="15">
        <v>44063</v>
      </c>
      <c r="B144" s="16">
        <v>487111</v>
      </c>
      <c r="C144" s="16" t="s">
        <v>166</v>
      </c>
      <c r="D144" s="17">
        <v>8717.34</v>
      </c>
      <c r="E144" s="17"/>
      <c r="F144" s="18">
        <f t="shared" si="2"/>
        <v>31629.249999999087</v>
      </c>
      <c r="G144" s="19" t="s">
        <v>167</v>
      </c>
      <c r="H144" s="20" t="s">
        <v>168</v>
      </c>
      <c r="I144" s="16">
        <v>28</v>
      </c>
      <c r="J144" s="21">
        <v>1</v>
      </c>
      <c r="K144" s="22">
        <v>44049</v>
      </c>
    </row>
    <row r="145" spans="1:11" x14ac:dyDescent="0.25">
      <c r="A145" s="15">
        <v>44063</v>
      </c>
      <c r="B145" s="16">
        <v>487000</v>
      </c>
      <c r="C145" s="16" t="s">
        <v>166</v>
      </c>
      <c r="D145" s="17">
        <v>153.35</v>
      </c>
      <c r="E145" s="17"/>
      <c r="F145" s="18">
        <f t="shared" si="2"/>
        <v>31475.899999999088</v>
      </c>
      <c r="G145" s="19" t="s">
        <v>167</v>
      </c>
      <c r="H145" s="20" t="s">
        <v>168</v>
      </c>
      <c r="I145" s="16">
        <v>29</v>
      </c>
      <c r="J145" s="21">
        <v>1</v>
      </c>
      <c r="K145" s="22">
        <v>44049</v>
      </c>
    </row>
    <row r="146" spans="1:11" x14ac:dyDescent="0.25">
      <c r="A146" s="15">
        <v>44063</v>
      </c>
      <c r="B146" s="16">
        <v>487616</v>
      </c>
      <c r="C146" s="16" t="s">
        <v>166</v>
      </c>
      <c r="D146" s="17">
        <v>1653.41</v>
      </c>
      <c r="E146" s="17"/>
      <c r="F146" s="18">
        <f t="shared" si="2"/>
        <v>29822.489999999088</v>
      </c>
      <c r="G146" s="19" t="s">
        <v>169</v>
      </c>
      <c r="H146" s="20" t="s">
        <v>170</v>
      </c>
      <c r="I146" s="16">
        <v>109</v>
      </c>
      <c r="J146" s="21">
        <v>1</v>
      </c>
      <c r="K146" s="22">
        <v>44062</v>
      </c>
    </row>
    <row r="147" spans="1:11" x14ac:dyDescent="0.25">
      <c r="A147" s="15">
        <v>44063</v>
      </c>
      <c r="B147" s="16">
        <v>487542</v>
      </c>
      <c r="C147" s="16" t="s">
        <v>166</v>
      </c>
      <c r="D147" s="17">
        <v>7043.72</v>
      </c>
      <c r="E147" s="17"/>
      <c r="F147" s="18">
        <f t="shared" si="2"/>
        <v>22778.769999999087</v>
      </c>
      <c r="G147" s="19" t="s">
        <v>171</v>
      </c>
      <c r="H147" s="20" t="s">
        <v>172</v>
      </c>
      <c r="I147" s="16">
        <v>110</v>
      </c>
      <c r="J147" s="21">
        <v>1</v>
      </c>
      <c r="K147" s="22">
        <v>44062</v>
      </c>
    </row>
    <row r="148" spans="1:11" x14ac:dyDescent="0.25">
      <c r="A148" s="15">
        <v>44063</v>
      </c>
      <c r="B148" s="16">
        <v>881498</v>
      </c>
      <c r="C148" s="16" t="s">
        <v>173</v>
      </c>
      <c r="D148" s="17">
        <v>22413.37</v>
      </c>
      <c r="E148" s="17"/>
      <c r="F148" s="18">
        <f t="shared" si="2"/>
        <v>365.39999999908832</v>
      </c>
      <c r="G148" s="19" t="s">
        <v>174</v>
      </c>
      <c r="H148" s="20" t="s">
        <v>175</v>
      </c>
      <c r="I148" s="16">
        <v>112</v>
      </c>
      <c r="J148" s="21">
        <v>1</v>
      </c>
      <c r="K148" s="22">
        <v>44050</v>
      </c>
    </row>
    <row r="149" spans="1:11" x14ac:dyDescent="0.25">
      <c r="A149" s="15">
        <v>44063</v>
      </c>
      <c r="B149" s="16">
        <v>534861</v>
      </c>
      <c r="C149" s="16" t="s">
        <v>50</v>
      </c>
      <c r="D149" s="17">
        <v>365.40000000000003</v>
      </c>
      <c r="E149" s="17"/>
      <c r="F149" s="18">
        <f t="shared" si="2"/>
        <v>-9.1171159510849975E-10</v>
      </c>
      <c r="G149" s="19" t="s">
        <v>158</v>
      </c>
      <c r="H149" s="20" t="s">
        <v>159</v>
      </c>
      <c r="I149" s="16">
        <v>4392</v>
      </c>
      <c r="J149" s="21">
        <v>1</v>
      </c>
      <c r="K149" s="22">
        <v>44047</v>
      </c>
    </row>
    <row r="150" spans="1:11" x14ac:dyDescent="0.25">
      <c r="A150" s="15">
        <v>44064</v>
      </c>
      <c r="B150" s="16">
        <v>510338</v>
      </c>
      <c r="C150" s="16" t="s">
        <v>50</v>
      </c>
      <c r="D150" s="17">
        <v>640</v>
      </c>
      <c r="E150" s="17"/>
      <c r="F150" s="18">
        <f t="shared" si="2"/>
        <v>-640.00000000091177</v>
      </c>
      <c r="G150" s="19" t="s">
        <v>51</v>
      </c>
      <c r="H150" s="20" t="s">
        <v>52</v>
      </c>
      <c r="I150" s="16">
        <v>2167</v>
      </c>
      <c r="J150" s="21">
        <v>1</v>
      </c>
      <c r="K150" s="22">
        <v>44036</v>
      </c>
    </row>
    <row r="151" spans="1:11" x14ac:dyDescent="0.25">
      <c r="A151" s="15">
        <v>44064</v>
      </c>
      <c r="B151" s="16">
        <v>727220</v>
      </c>
      <c r="C151" s="16" t="s">
        <v>20</v>
      </c>
      <c r="D151" s="17"/>
      <c r="E151" s="17">
        <v>1079.8</v>
      </c>
      <c r="F151" s="18">
        <f t="shared" si="2"/>
        <v>439.79999999908819</v>
      </c>
      <c r="G151" s="19" t="s">
        <v>65</v>
      </c>
      <c r="H151" s="20"/>
      <c r="I151" s="16"/>
      <c r="J151" s="21"/>
      <c r="K151" s="22"/>
    </row>
    <row r="152" spans="1:11" x14ac:dyDescent="0.25">
      <c r="A152" s="15">
        <v>44064</v>
      </c>
      <c r="B152" s="16">
        <v>512488</v>
      </c>
      <c r="C152" s="16" t="s">
        <v>50</v>
      </c>
      <c r="D152" s="17">
        <v>319.8</v>
      </c>
      <c r="E152" s="17"/>
      <c r="F152" s="18">
        <f t="shared" si="2"/>
        <v>119.99999999908817</v>
      </c>
      <c r="G152" s="19" t="s">
        <v>68</v>
      </c>
      <c r="H152" s="20" t="s">
        <v>176</v>
      </c>
      <c r="I152" s="16">
        <v>242913</v>
      </c>
      <c r="J152" s="21">
        <v>1</v>
      </c>
      <c r="K152" s="22">
        <v>44056</v>
      </c>
    </row>
    <row r="153" spans="1:11" x14ac:dyDescent="0.25">
      <c r="A153" s="15">
        <v>44064</v>
      </c>
      <c r="B153" s="16">
        <v>510805</v>
      </c>
      <c r="C153" s="16" t="s">
        <v>50</v>
      </c>
      <c r="D153" s="17">
        <v>120</v>
      </c>
      <c r="E153" s="17"/>
      <c r="F153" s="18">
        <f t="shared" si="2"/>
        <v>-9.1182528194622137E-10</v>
      </c>
      <c r="G153" s="19" t="s">
        <v>150</v>
      </c>
      <c r="H153" s="20" t="s">
        <v>177</v>
      </c>
      <c r="I153" s="16">
        <v>4053</v>
      </c>
      <c r="J153" s="21">
        <v>1</v>
      </c>
      <c r="K153" s="22">
        <v>44054</v>
      </c>
    </row>
    <row r="154" spans="1:11" x14ac:dyDescent="0.25">
      <c r="A154" s="15">
        <v>44067</v>
      </c>
      <c r="B154" s="16">
        <v>574382</v>
      </c>
      <c r="C154" s="16" t="s">
        <v>50</v>
      </c>
      <c r="D154" s="17">
        <v>640</v>
      </c>
      <c r="E154" s="17"/>
      <c r="F154" s="18">
        <f t="shared" si="2"/>
        <v>-640.00000000091177</v>
      </c>
      <c r="G154" s="19" t="s">
        <v>51</v>
      </c>
      <c r="H154" s="20" t="s">
        <v>52</v>
      </c>
      <c r="I154" s="16">
        <v>2175</v>
      </c>
      <c r="J154" s="21">
        <v>1</v>
      </c>
      <c r="K154" s="22">
        <v>44039</v>
      </c>
    </row>
    <row r="155" spans="1:11" x14ac:dyDescent="0.25">
      <c r="A155" s="15">
        <v>44067</v>
      </c>
      <c r="B155" s="16">
        <v>727220</v>
      </c>
      <c r="C155" s="16" t="s">
        <v>20</v>
      </c>
      <c r="D155" s="17"/>
      <c r="E155" s="17">
        <v>666.4</v>
      </c>
      <c r="F155" s="18">
        <f t="shared" si="2"/>
        <v>26.399999999088209</v>
      </c>
      <c r="G155" s="19" t="s">
        <v>65</v>
      </c>
      <c r="H155" s="20"/>
      <c r="I155" s="16"/>
      <c r="J155" s="21"/>
      <c r="K155" s="22"/>
    </row>
    <row r="156" spans="1:11" x14ac:dyDescent="0.25">
      <c r="A156" s="15">
        <v>44067</v>
      </c>
      <c r="B156" s="16">
        <v>573382</v>
      </c>
      <c r="C156" s="16" t="s">
        <v>50</v>
      </c>
      <c r="D156" s="17">
        <v>26.400000000000002</v>
      </c>
      <c r="E156" s="17"/>
      <c r="F156" s="18">
        <f t="shared" si="2"/>
        <v>-9.1179330752311216E-10</v>
      </c>
      <c r="G156" s="19" t="s">
        <v>72</v>
      </c>
      <c r="H156" s="20" t="s">
        <v>178</v>
      </c>
      <c r="I156" s="16">
        <v>3569</v>
      </c>
      <c r="J156" s="21">
        <v>1</v>
      </c>
      <c r="K156" s="22">
        <v>44036</v>
      </c>
    </row>
    <row r="157" spans="1:11" x14ac:dyDescent="0.25">
      <c r="A157" s="15">
        <v>44068</v>
      </c>
      <c r="B157" s="16">
        <v>808960</v>
      </c>
      <c r="C157" s="16" t="s">
        <v>179</v>
      </c>
      <c r="D157" s="17">
        <v>2106.3000000000002</v>
      </c>
      <c r="E157" s="17"/>
      <c r="F157" s="18">
        <f t="shared" si="2"/>
        <v>-2106.300000000912</v>
      </c>
      <c r="G157" s="19" t="s">
        <v>180</v>
      </c>
      <c r="H157" s="20" t="s">
        <v>181</v>
      </c>
      <c r="I157" s="16">
        <v>13485190</v>
      </c>
      <c r="J157" s="21">
        <v>48</v>
      </c>
      <c r="K157" s="22">
        <v>44047</v>
      </c>
    </row>
    <row r="158" spans="1:11" x14ac:dyDescent="0.25">
      <c r="A158" s="15">
        <v>44068</v>
      </c>
      <c r="B158" s="16">
        <v>727220</v>
      </c>
      <c r="C158" s="16" t="s">
        <v>20</v>
      </c>
      <c r="D158" s="17"/>
      <c r="E158" s="17">
        <v>4444.96</v>
      </c>
      <c r="F158" s="18">
        <f t="shared" si="2"/>
        <v>2338.6599999990881</v>
      </c>
      <c r="G158" s="19" t="s">
        <v>65</v>
      </c>
      <c r="H158" s="20"/>
      <c r="I158" s="16"/>
      <c r="J158" s="21"/>
      <c r="K158" s="22"/>
    </row>
    <row r="159" spans="1:11" x14ac:dyDescent="0.25">
      <c r="A159" s="15">
        <v>44068</v>
      </c>
      <c r="B159" s="16">
        <v>72020</v>
      </c>
      <c r="C159" s="16" t="s">
        <v>32</v>
      </c>
      <c r="D159" s="17">
        <v>74.25</v>
      </c>
      <c r="E159" s="17"/>
      <c r="F159" s="18">
        <f t="shared" si="2"/>
        <v>2264.4099999990881</v>
      </c>
      <c r="G159" s="19" t="s">
        <v>33</v>
      </c>
      <c r="H159" s="20"/>
      <c r="I159" s="16"/>
      <c r="J159" s="21"/>
      <c r="K159" s="22"/>
    </row>
    <row r="160" spans="1:11" x14ac:dyDescent="0.25">
      <c r="A160" s="15">
        <v>44068</v>
      </c>
      <c r="B160" s="16">
        <v>545605</v>
      </c>
      <c r="C160" s="16" t="s">
        <v>24</v>
      </c>
      <c r="D160" s="17">
        <v>2264.41</v>
      </c>
      <c r="E160" s="17"/>
      <c r="F160" s="18">
        <f t="shared" si="2"/>
        <v>-9.1176843852736056E-10</v>
      </c>
      <c r="G160" s="19" t="s">
        <v>25</v>
      </c>
      <c r="H160" s="20" t="s">
        <v>182</v>
      </c>
      <c r="I160" s="16">
        <v>7012439</v>
      </c>
      <c r="J160" s="21">
        <v>1</v>
      </c>
      <c r="K160" s="22"/>
    </row>
    <row r="161" spans="1:11" x14ac:dyDescent="0.25">
      <c r="A161" s="15">
        <v>44069</v>
      </c>
      <c r="B161" s="16">
        <v>360653</v>
      </c>
      <c r="C161" s="16" t="s">
        <v>50</v>
      </c>
      <c r="D161" s="17">
        <v>1794.54</v>
      </c>
      <c r="E161" s="17"/>
      <c r="F161" s="18">
        <f t="shared" si="2"/>
        <v>-1794.5400000009117</v>
      </c>
      <c r="G161" s="19" t="s">
        <v>53</v>
      </c>
      <c r="H161" s="20" t="s">
        <v>183</v>
      </c>
      <c r="I161" s="16">
        <v>512330</v>
      </c>
      <c r="J161" s="21">
        <v>2</v>
      </c>
      <c r="K161" s="22">
        <v>44013</v>
      </c>
    </row>
    <row r="162" spans="1:11" x14ac:dyDescent="0.25">
      <c r="A162" s="15">
        <v>44069</v>
      </c>
      <c r="B162" s="16">
        <v>359318</v>
      </c>
      <c r="C162" s="16" t="s">
        <v>50</v>
      </c>
      <c r="D162" s="17">
        <v>1101</v>
      </c>
      <c r="E162" s="17"/>
      <c r="F162" s="18">
        <f t="shared" si="2"/>
        <v>-2895.5400000009117</v>
      </c>
      <c r="G162" s="19" t="s">
        <v>57</v>
      </c>
      <c r="H162" s="20" t="s">
        <v>184</v>
      </c>
      <c r="I162" s="16">
        <v>2656416</v>
      </c>
      <c r="J162" s="21">
        <v>2</v>
      </c>
      <c r="K162" s="22">
        <v>44013</v>
      </c>
    </row>
    <row r="163" spans="1:11" x14ac:dyDescent="0.25">
      <c r="A163" s="15">
        <v>44069</v>
      </c>
      <c r="B163" s="16">
        <v>727220</v>
      </c>
      <c r="C163" s="16" t="s">
        <v>20</v>
      </c>
      <c r="D163" s="17"/>
      <c r="E163" s="17">
        <v>7215.21</v>
      </c>
      <c r="F163" s="18">
        <f t="shared" si="2"/>
        <v>4319.6699999990888</v>
      </c>
      <c r="G163" s="19" t="s">
        <v>65</v>
      </c>
      <c r="H163" s="20"/>
      <c r="I163" s="16"/>
      <c r="J163" s="21"/>
      <c r="K163" s="22"/>
    </row>
    <row r="164" spans="1:11" x14ac:dyDescent="0.25">
      <c r="A164" s="15">
        <v>44069</v>
      </c>
      <c r="B164" s="16">
        <v>358919</v>
      </c>
      <c r="C164" s="16" t="s">
        <v>50</v>
      </c>
      <c r="D164" s="17">
        <v>530.96</v>
      </c>
      <c r="E164" s="17"/>
      <c r="F164" s="18">
        <f t="shared" si="2"/>
        <v>3788.7099999990887</v>
      </c>
      <c r="G164" s="19" t="s">
        <v>55</v>
      </c>
      <c r="H164" s="20" t="s">
        <v>96</v>
      </c>
      <c r="I164" s="16">
        <v>73876</v>
      </c>
      <c r="J164" s="21">
        <v>3</v>
      </c>
      <c r="K164" s="22">
        <v>44013</v>
      </c>
    </row>
    <row r="165" spans="1:11" x14ac:dyDescent="0.25">
      <c r="A165" s="15">
        <v>44069</v>
      </c>
      <c r="B165" s="16">
        <v>301671</v>
      </c>
      <c r="C165" s="16" t="s">
        <v>60</v>
      </c>
      <c r="D165" s="17">
        <v>3754</v>
      </c>
      <c r="E165" s="17"/>
      <c r="F165" s="18">
        <f t="shared" si="2"/>
        <v>34.709999999088723</v>
      </c>
      <c r="G165" s="19" t="s">
        <v>90</v>
      </c>
      <c r="H165" s="20" t="s">
        <v>185</v>
      </c>
      <c r="I165" s="16">
        <v>28</v>
      </c>
      <c r="J165" s="21">
        <v>3</v>
      </c>
      <c r="K165" s="22">
        <v>44056</v>
      </c>
    </row>
    <row r="166" spans="1:11" x14ac:dyDescent="0.25">
      <c r="A166" s="15">
        <v>44069</v>
      </c>
      <c r="B166" s="16">
        <v>358455</v>
      </c>
      <c r="C166" s="16" t="s">
        <v>50</v>
      </c>
      <c r="D166" s="17">
        <v>34.71</v>
      </c>
      <c r="E166" s="17"/>
      <c r="F166" s="18">
        <f t="shared" si="2"/>
        <v>-9.1127816403968609E-10</v>
      </c>
      <c r="G166" s="19" t="s">
        <v>55</v>
      </c>
      <c r="H166" s="20" t="s">
        <v>94</v>
      </c>
      <c r="I166" s="16">
        <v>1106729</v>
      </c>
      <c r="J166" s="21">
        <v>3</v>
      </c>
      <c r="K166" s="22">
        <v>44013</v>
      </c>
    </row>
    <row r="167" spans="1:11" x14ac:dyDescent="0.25">
      <c r="A167" s="15">
        <v>44070</v>
      </c>
      <c r="B167" s="16">
        <v>441459</v>
      </c>
      <c r="C167" s="16" t="s">
        <v>50</v>
      </c>
      <c r="D167" s="17">
        <v>1300</v>
      </c>
      <c r="E167" s="17"/>
      <c r="F167" s="18">
        <f t="shared" si="2"/>
        <v>-1300.0000000009113</v>
      </c>
      <c r="G167" s="19" t="s">
        <v>55</v>
      </c>
      <c r="H167" s="20" t="s">
        <v>54</v>
      </c>
      <c r="I167" s="16">
        <v>729134</v>
      </c>
      <c r="J167" s="21">
        <v>1</v>
      </c>
      <c r="K167" s="22">
        <v>44040</v>
      </c>
    </row>
    <row r="168" spans="1:11" x14ac:dyDescent="0.25">
      <c r="A168" s="15">
        <v>44070</v>
      </c>
      <c r="B168" s="16">
        <v>442319</v>
      </c>
      <c r="C168" s="16" t="s">
        <v>50</v>
      </c>
      <c r="D168" s="17">
        <v>71.34</v>
      </c>
      <c r="E168" s="17"/>
      <c r="F168" s="18">
        <f t="shared" si="2"/>
        <v>-1371.3400000009112</v>
      </c>
      <c r="G168" s="19" t="s">
        <v>68</v>
      </c>
      <c r="H168" s="20" t="s">
        <v>135</v>
      </c>
      <c r="I168" s="16">
        <v>44106</v>
      </c>
      <c r="J168" s="21">
        <v>1</v>
      </c>
      <c r="K168" s="22">
        <v>44040</v>
      </c>
    </row>
    <row r="169" spans="1:11" x14ac:dyDescent="0.25">
      <c r="A169" s="15">
        <v>44070</v>
      </c>
      <c r="B169" s="16">
        <v>441916</v>
      </c>
      <c r="C169" s="16" t="s">
        <v>50</v>
      </c>
      <c r="D169" s="17">
        <v>1134.75</v>
      </c>
      <c r="E169" s="17"/>
      <c r="F169" s="18">
        <f t="shared" si="2"/>
        <v>-2506.0900000009115</v>
      </c>
      <c r="G169" s="19" t="s">
        <v>57</v>
      </c>
      <c r="H169" s="20" t="s">
        <v>186</v>
      </c>
      <c r="I169" s="16">
        <v>72546</v>
      </c>
      <c r="J169" s="21">
        <v>2</v>
      </c>
      <c r="K169" s="22">
        <v>44014</v>
      </c>
    </row>
    <row r="170" spans="1:11" x14ac:dyDescent="0.25">
      <c r="A170" s="15">
        <v>44070</v>
      </c>
      <c r="B170" s="16">
        <v>169389</v>
      </c>
      <c r="C170" s="16" t="s">
        <v>66</v>
      </c>
      <c r="D170" s="17">
        <v>217.5</v>
      </c>
      <c r="E170" s="17"/>
      <c r="F170" s="18">
        <f t="shared" si="2"/>
        <v>-2723.5900000009115</v>
      </c>
      <c r="G170" s="19" t="s">
        <v>131</v>
      </c>
      <c r="H170" s="20" t="s">
        <v>187</v>
      </c>
      <c r="I170" s="16">
        <v>7337017</v>
      </c>
      <c r="J170" s="21">
        <v>1</v>
      </c>
      <c r="K170" s="22">
        <v>44068</v>
      </c>
    </row>
    <row r="171" spans="1:11" x14ac:dyDescent="0.25">
      <c r="A171" s="15">
        <v>44070</v>
      </c>
      <c r="B171" s="16">
        <v>170126</v>
      </c>
      <c r="C171" s="16" t="s">
        <v>66</v>
      </c>
      <c r="D171" s="17">
        <v>258</v>
      </c>
      <c r="E171" s="17"/>
      <c r="F171" s="18">
        <f t="shared" si="2"/>
        <v>-2981.5900000009115</v>
      </c>
      <c r="G171" s="19" t="s">
        <v>131</v>
      </c>
      <c r="H171" s="20" t="s">
        <v>188</v>
      </c>
      <c r="I171" s="16">
        <v>413</v>
      </c>
      <c r="J171" s="21">
        <v>1</v>
      </c>
      <c r="K171" s="22">
        <v>44068</v>
      </c>
    </row>
    <row r="172" spans="1:11" x14ac:dyDescent="0.25">
      <c r="A172" s="15">
        <v>44070</v>
      </c>
      <c r="B172" s="16">
        <v>170854</v>
      </c>
      <c r="C172" s="16" t="s">
        <v>66</v>
      </c>
      <c r="D172" s="17">
        <v>608</v>
      </c>
      <c r="E172" s="17"/>
      <c r="F172" s="18">
        <f t="shared" si="2"/>
        <v>-3589.5900000009115</v>
      </c>
      <c r="G172" s="19" t="s">
        <v>131</v>
      </c>
      <c r="H172" s="20" t="s">
        <v>132</v>
      </c>
      <c r="I172" s="16">
        <v>73369138</v>
      </c>
      <c r="J172" s="21">
        <v>1</v>
      </c>
      <c r="K172" s="22">
        <v>44068</v>
      </c>
    </row>
    <row r="173" spans="1:11" x14ac:dyDescent="0.25">
      <c r="A173" s="15">
        <v>44070</v>
      </c>
      <c r="B173" s="16">
        <v>170854</v>
      </c>
      <c r="C173" s="16" t="s">
        <v>130</v>
      </c>
      <c r="D173" s="17">
        <v>10</v>
      </c>
      <c r="E173" s="17"/>
      <c r="F173" s="18">
        <f t="shared" si="2"/>
        <v>-3599.5900000009115</v>
      </c>
      <c r="G173" s="19" t="s">
        <v>33</v>
      </c>
      <c r="H173" s="20"/>
      <c r="I173" s="16"/>
      <c r="J173" s="21"/>
      <c r="K173" s="22"/>
    </row>
    <row r="174" spans="1:11" x14ac:dyDescent="0.25">
      <c r="A174" s="15">
        <v>44070</v>
      </c>
      <c r="B174" s="16">
        <v>302089</v>
      </c>
      <c r="C174" s="16" t="s">
        <v>60</v>
      </c>
      <c r="D174" s="17">
        <v>4800</v>
      </c>
      <c r="E174" s="17"/>
      <c r="F174" s="18">
        <f t="shared" si="2"/>
        <v>-8399.5900000009115</v>
      </c>
      <c r="G174" s="19" t="s">
        <v>90</v>
      </c>
      <c r="H174" s="20" t="s">
        <v>189</v>
      </c>
      <c r="I174" s="16">
        <v>19</v>
      </c>
      <c r="J174" s="21">
        <v>9</v>
      </c>
      <c r="K174" s="22">
        <v>44067</v>
      </c>
    </row>
    <row r="175" spans="1:11" x14ac:dyDescent="0.25">
      <c r="A175" s="15"/>
      <c r="B175" s="16"/>
      <c r="C175" s="16"/>
      <c r="D175" s="17"/>
      <c r="E175" s="17"/>
      <c r="F175" s="18">
        <f t="shared" si="2"/>
        <v>-8399.5900000009115</v>
      </c>
      <c r="G175" s="19" t="s">
        <v>90</v>
      </c>
      <c r="H175" s="20" t="s">
        <v>189</v>
      </c>
      <c r="I175" s="16">
        <v>18</v>
      </c>
      <c r="J175" s="21">
        <v>8</v>
      </c>
      <c r="K175" s="22">
        <v>44067</v>
      </c>
    </row>
    <row r="176" spans="1:11" x14ac:dyDescent="0.25">
      <c r="A176" s="15">
        <v>44070</v>
      </c>
      <c r="B176" s="16">
        <v>271541</v>
      </c>
      <c r="C176" s="16" t="s">
        <v>76</v>
      </c>
      <c r="D176" s="17">
        <v>110337.52</v>
      </c>
      <c r="E176" s="17"/>
      <c r="F176" s="18">
        <f t="shared" si="2"/>
        <v>-118737.11000000092</v>
      </c>
      <c r="G176" s="19" t="s">
        <v>190</v>
      </c>
      <c r="H176" s="20"/>
      <c r="I176" s="16"/>
      <c r="J176" s="21"/>
      <c r="K176" s="22"/>
    </row>
    <row r="177" spans="1:11" x14ac:dyDescent="0.25">
      <c r="A177" s="15">
        <v>44070</v>
      </c>
      <c r="B177" s="16">
        <v>169389</v>
      </c>
      <c r="C177" s="16" t="s">
        <v>130</v>
      </c>
      <c r="D177" s="17">
        <v>10</v>
      </c>
      <c r="E177" s="17"/>
      <c r="F177" s="18">
        <f t="shared" si="2"/>
        <v>-118747.11000000092</v>
      </c>
      <c r="G177" s="19" t="s">
        <v>33</v>
      </c>
      <c r="H177" s="20"/>
      <c r="I177" s="16"/>
      <c r="J177" s="21"/>
      <c r="K177" s="22"/>
    </row>
    <row r="178" spans="1:11" x14ac:dyDescent="0.25">
      <c r="A178" s="15">
        <v>44070</v>
      </c>
      <c r="B178" s="16">
        <v>170126</v>
      </c>
      <c r="C178" s="16" t="s">
        <v>130</v>
      </c>
      <c r="D178" s="17">
        <v>10</v>
      </c>
      <c r="E178" s="17"/>
      <c r="F178" s="18">
        <f t="shared" si="2"/>
        <v>-118757.11000000092</v>
      </c>
      <c r="G178" s="19" t="s">
        <v>33</v>
      </c>
      <c r="H178" s="20"/>
      <c r="I178" s="16"/>
      <c r="J178" s="21"/>
      <c r="K178" s="22"/>
    </row>
    <row r="179" spans="1:11" x14ac:dyDescent="0.25">
      <c r="A179" s="15">
        <v>44070</v>
      </c>
      <c r="B179" s="16">
        <v>727220</v>
      </c>
      <c r="C179" s="16" t="s">
        <v>20</v>
      </c>
      <c r="D179" s="17"/>
      <c r="E179" s="17">
        <v>119279.11</v>
      </c>
      <c r="F179" s="18">
        <f t="shared" si="2"/>
        <v>521.99999999908323</v>
      </c>
      <c r="G179" s="19" t="s">
        <v>65</v>
      </c>
      <c r="H179" s="20"/>
      <c r="I179" s="16"/>
      <c r="J179" s="21"/>
      <c r="K179" s="22"/>
    </row>
    <row r="180" spans="1:11" x14ac:dyDescent="0.25">
      <c r="A180" s="15">
        <v>44070</v>
      </c>
      <c r="B180" s="16">
        <v>442810</v>
      </c>
      <c r="C180" s="16" t="s">
        <v>50</v>
      </c>
      <c r="D180" s="17">
        <v>522</v>
      </c>
      <c r="E180" s="17"/>
      <c r="F180" s="18">
        <f t="shared" si="2"/>
        <v>-9.1677065938711166E-10</v>
      </c>
      <c r="G180" s="19" t="s">
        <v>131</v>
      </c>
      <c r="H180" s="20" t="s">
        <v>191</v>
      </c>
      <c r="I180" s="16">
        <v>4417</v>
      </c>
      <c r="J180" s="21">
        <v>1</v>
      </c>
      <c r="K180" s="22">
        <v>44068</v>
      </c>
    </row>
    <row r="181" spans="1:11" x14ac:dyDescent="0.25">
      <c r="A181" s="15">
        <v>44071</v>
      </c>
      <c r="B181" s="16">
        <v>502017</v>
      </c>
      <c r="C181" s="16" t="s">
        <v>50</v>
      </c>
      <c r="D181" s="17">
        <v>640</v>
      </c>
      <c r="E181" s="17"/>
      <c r="F181" s="18">
        <f t="shared" si="2"/>
        <v>-640.00000000091677</v>
      </c>
      <c r="G181" s="19" t="s">
        <v>51</v>
      </c>
      <c r="H181" s="20" t="s">
        <v>52</v>
      </c>
      <c r="I181" s="16">
        <v>2586</v>
      </c>
      <c r="J181" s="21">
        <v>1</v>
      </c>
      <c r="K181" s="22">
        <v>44043</v>
      </c>
    </row>
    <row r="182" spans="1:11" x14ac:dyDescent="0.25">
      <c r="A182" s="15">
        <v>44071</v>
      </c>
      <c r="B182" s="16">
        <v>727220</v>
      </c>
      <c r="C182" s="16" t="s">
        <v>20</v>
      </c>
      <c r="D182" s="17"/>
      <c r="E182" s="17">
        <v>759.6</v>
      </c>
      <c r="F182" s="18">
        <f t="shared" si="2"/>
        <v>119.59999999908325</v>
      </c>
      <c r="G182" s="19" t="s">
        <v>65</v>
      </c>
      <c r="H182" s="20"/>
      <c r="I182" s="16"/>
      <c r="J182" s="21"/>
      <c r="K182" s="22"/>
    </row>
    <row r="183" spans="1:11" x14ac:dyDescent="0.25">
      <c r="A183" s="15">
        <v>44071</v>
      </c>
      <c r="B183" s="16">
        <v>475860</v>
      </c>
      <c r="C183" s="16" t="s">
        <v>166</v>
      </c>
      <c r="D183" s="17">
        <v>23.6</v>
      </c>
      <c r="E183" s="17"/>
      <c r="F183" s="18">
        <f t="shared" si="2"/>
        <v>95.999999999083258</v>
      </c>
      <c r="G183" s="19" t="s">
        <v>167</v>
      </c>
      <c r="H183" s="20" t="s">
        <v>168</v>
      </c>
      <c r="I183" s="16">
        <v>201877</v>
      </c>
      <c r="J183" s="21">
        <v>1</v>
      </c>
      <c r="K183" s="22">
        <v>44071</v>
      </c>
    </row>
    <row r="184" spans="1:11" x14ac:dyDescent="0.25">
      <c r="A184" s="15">
        <v>44071</v>
      </c>
      <c r="B184" s="16">
        <v>502820</v>
      </c>
      <c r="C184" s="16" t="s">
        <v>50</v>
      </c>
      <c r="D184" s="17">
        <v>96</v>
      </c>
      <c r="E184" s="17"/>
      <c r="F184" s="18">
        <f t="shared" si="2"/>
        <v>-9.1674223767768126E-10</v>
      </c>
      <c r="G184" s="19" t="s">
        <v>72</v>
      </c>
      <c r="H184" s="20" t="s">
        <v>192</v>
      </c>
      <c r="I184" s="16">
        <v>9683</v>
      </c>
      <c r="J184" s="21">
        <v>1</v>
      </c>
      <c r="K184" s="22">
        <v>44050</v>
      </c>
    </row>
    <row r="185" spans="1:11" x14ac:dyDescent="0.25">
      <c r="A185" s="15">
        <v>44074</v>
      </c>
      <c r="B185" s="16">
        <v>666822</v>
      </c>
      <c r="C185" s="16" t="s">
        <v>50</v>
      </c>
      <c r="D185" s="17">
        <v>400</v>
      </c>
      <c r="E185" s="17"/>
      <c r="F185" s="18">
        <f t="shared" si="2"/>
        <v>-400.00000000091677</v>
      </c>
      <c r="G185" s="19" t="s">
        <v>51</v>
      </c>
      <c r="H185" s="20" t="s">
        <v>52</v>
      </c>
      <c r="I185" s="16">
        <v>2598</v>
      </c>
      <c r="J185" s="21">
        <v>1</v>
      </c>
      <c r="K185" s="22">
        <v>44046</v>
      </c>
    </row>
    <row r="186" spans="1:11" x14ac:dyDescent="0.25">
      <c r="A186" s="15">
        <v>44074</v>
      </c>
      <c r="B186" s="16">
        <v>661567</v>
      </c>
      <c r="C186" s="16" t="s">
        <v>50</v>
      </c>
      <c r="D186" s="17">
        <v>2262.7600000000002</v>
      </c>
      <c r="E186" s="17"/>
      <c r="F186" s="18">
        <f t="shared" si="2"/>
        <v>-2662.760000000917</v>
      </c>
      <c r="G186" s="19" t="s">
        <v>55</v>
      </c>
      <c r="H186" s="20" t="s">
        <v>54</v>
      </c>
      <c r="I186" s="16">
        <v>723490</v>
      </c>
      <c r="J186" s="21">
        <v>2</v>
      </c>
      <c r="K186" s="22">
        <v>44013</v>
      </c>
    </row>
    <row r="187" spans="1:11" x14ac:dyDescent="0.25">
      <c r="A187" s="15">
        <v>44074</v>
      </c>
      <c r="B187" s="16">
        <v>660255</v>
      </c>
      <c r="C187" s="16" t="s">
        <v>50</v>
      </c>
      <c r="D187" s="17">
        <v>69</v>
      </c>
      <c r="E187" s="17"/>
      <c r="F187" s="18">
        <f t="shared" si="2"/>
        <v>-2731.760000000917</v>
      </c>
      <c r="G187" s="19" t="s">
        <v>55</v>
      </c>
      <c r="H187" s="20" t="s">
        <v>193</v>
      </c>
      <c r="I187" s="16">
        <v>114161</v>
      </c>
      <c r="J187" s="21">
        <v>1</v>
      </c>
      <c r="K187" s="22">
        <v>44057</v>
      </c>
    </row>
    <row r="188" spans="1:11" x14ac:dyDescent="0.25">
      <c r="A188" s="15">
        <v>44074</v>
      </c>
      <c r="B188" s="16">
        <v>669887</v>
      </c>
      <c r="C188" s="16" t="s">
        <v>50</v>
      </c>
      <c r="D188" s="17">
        <v>1607.58</v>
      </c>
      <c r="E188" s="17"/>
      <c r="F188" s="18">
        <f t="shared" si="2"/>
        <v>-4339.3400000009169</v>
      </c>
      <c r="G188" s="19" t="s">
        <v>53</v>
      </c>
      <c r="H188" s="20" t="s">
        <v>184</v>
      </c>
      <c r="I188" s="16">
        <v>2628112</v>
      </c>
      <c r="J188" s="21">
        <v>3</v>
      </c>
      <c r="K188" s="22">
        <v>43983</v>
      </c>
    </row>
    <row r="189" spans="1:11" x14ac:dyDescent="0.25">
      <c r="A189" s="15">
        <v>44074</v>
      </c>
      <c r="B189" s="16">
        <v>727220</v>
      </c>
      <c r="C189" s="16" t="s">
        <v>20</v>
      </c>
      <c r="D189" s="17"/>
      <c r="E189" s="17">
        <v>9364.83</v>
      </c>
      <c r="F189" s="18">
        <f t="shared" si="2"/>
        <v>5025.489999999083</v>
      </c>
      <c r="G189" s="19" t="s">
        <v>65</v>
      </c>
      <c r="H189" s="20"/>
      <c r="I189" s="16"/>
      <c r="J189" s="21"/>
      <c r="K189" s="22"/>
    </row>
    <row r="190" spans="1:11" x14ac:dyDescent="0.25">
      <c r="A190" s="15">
        <v>44074</v>
      </c>
      <c r="B190" s="16">
        <v>665909</v>
      </c>
      <c r="C190" s="16" t="s">
        <v>50</v>
      </c>
      <c r="D190" s="17">
        <v>1532.8500000000001</v>
      </c>
      <c r="E190" s="17"/>
      <c r="F190" s="18">
        <f t="shared" si="2"/>
        <v>3492.6399999990826</v>
      </c>
      <c r="G190" s="19" t="s">
        <v>57</v>
      </c>
      <c r="H190" s="20" t="s">
        <v>146</v>
      </c>
      <c r="I190" s="16">
        <v>291261</v>
      </c>
      <c r="J190" s="21">
        <v>2</v>
      </c>
      <c r="K190" s="22">
        <v>44013</v>
      </c>
    </row>
    <row r="191" spans="1:11" x14ac:dyDescent="0.25">
      <c r="A191" s="15">
        <v>44074</v>
      </c>
      <c r="B191" s="16">
        <v>663652</v>
      </c>
      <c r="C191" s="16" t="s">
        <v>50</v>
      </c>
      <c r="D191" s="17">
        <v>1092</v>
      </c>
      <c r="E191" s="17"/>
      <c r="F191" s="18">
        <f t="shared" si="2"/>
        <v>2400.6399999990826</v>
      </c>
      <c r="G191" s="19" t="s">
        <v>57</v>
      </c>
      <c r="H191" s="20" t="s">
        <v>62</v>
      </c>
      <c r="I191" s="16">
        <v>881</v>
      </c>
      <c r="J191" s="21">
        <v>3</v>
      </c>
      <c r="K191" s="22">
        <v>44014</v>
      </c>
    </row>
    <row r="192" spans="1:11" x14ac:dyDescent="0.25">
      <c r="A192" s="15">
        <v>44074</v>
      </c>
      <c r="B192" s="16">
        <v>352440</v>
      </c>
      <c r="C192" s="16" t="s">
        <v>194</v>
      </c>
      <c r="D192" s="17">
        <v>1184.98</v>
      </c>
      <c r="E192" s="17"/>
      <c r="F192" s="18">
        <f t="shared" si="2"/>
        <v>1215.6599999990826</v>
      </c>
      <c r="G192" s="19" t="s">
        <v>195</v>
      </c>
      <c r="H192" s="20" t="s">
        <v>196</v>
      </c>
      <c r="I192" s="16">
        <v>65913</v>
      </c>
      <c r="J192" s="21">
        <v>2</v>
      </c>
      <c r="K192" s="22">
        <v>43922</v>
      </c>
    </row>
    <row r="193" spans="1:11" x14ac:dyDescent="0.25">
      <c r="A193" s="15">
        <v>44074</v>
      </c>
      <c r="B193" s="16">
        <v>662690</v>
      </c>
      <c r="C193" s="16" t="s">
        <v>50</v>
      </c>
      <c r="D193" s="17">
        <v>1215.6600000000001</v>
      </c>
      <c r="E193" s="17"/>
      <c r="F193" s="18">
        <f t="shared" si="2"/>
        <v>-9.1745278041344136E-10</v>
      </c>
      <c r="G193" s="19" t="s">
        <v>57</v>
      </c>
      <c r="H193" s="20" t="s">
        <v>79</v>
      </c>
      <c r="I193" s="16">
        <v>83433</v>
      </c>
      <c r="J193" s="21">
        <v>3</v>
      </c>
      <c r="K193" s="22">
        <v>44013</v>
      </c>
    </row>
    <row r="194" spans="1:11" x14ac:dyDescent="0.25">
      <c r="A194" s="15"/>
      <c r="B194" s="16"/>
      <c r="C194" s="16"/>
      <c r="D194" s="17"/>
      <c r="E194" s="17"/>
      <c r="F194" s="18"/>
      <c r="G194" s="19"/>
      <c r="H194" s="20"/>
      <c r="I194" s="16"/>
      <c r="J194" s="21"/>
      <c r="K194" s="22"/>
    </row>
    <row r="195" spans="1:11" ht="15.75" thickBot="1" x14ac:dyDescent="0.3">
      <c r="A195" s="92" t="s">
        <v>34</v>
      </c>
      <c r="B195" s="93"/>
      <c r="C195" s="23"/>
      <c r="D195" s="24">
        <f>SUM(D10:D194)</f>
        <v>670688.25</v>
      </c>
      <c r="E195" s="24">
        <f>SUM(E10:E194)</f>
        <v>670688.24999999988</v>
      </c>
      <c r="F195" s="25">
        <f>F9-D195+E195</f>
        <v>-1.0477378964424133E-9</v>
      </c>
      <c r="G195" s="26"/>
      <c r="H195" s="27"/>
      <c r="I195" s="28"/>
      <c r="J195" s="29"/>
      <c r="K195" s="30"/>
    </row>
    <row r="196" spans="1:11" x14ac:dyDescent="0.25">
      <c r="A196" s="31" t="s">
        <v>35</v>
      </c>
      <c r="B196" s="4"/>
      <c r="C196" s="4"/>
      <c r="D196" s="5"/>
      <c r="E196" s="4"/>
      <c r="F196" s="4"/>
      <c r="G196" s="4"/>
      <c r="H196" s="4"/>
      <c r="I196" s="4"/>
      <c r="J196" s="6"/>
      <c r="K196" s="7"/>
    </row>
    <row r="198" spans="1:11" x14ac:dyDescent="0.25">
      <c r="D198" s="1"/>
      <c r="J198" s="2"/>
      <c r="K198" s="3"/>
    </row>
    <row r="199" spans="1:11" ht="25.5" x14ac:dyDescent="0.25">
      <c r="C199" s="90" t="s">
        <v>0</v>
      </c>
      <c r="D199" s="90"/>
      <c r="E199" s="90"/>
      <c r="F199" s="90"/>
      <c r="G199" s="90"/>
      <c r="H199" s="90"/>
      <c r="I199" s="90"/>
      <c r="J199" s="90"/>
      <c r="K199" s="90"/>
    </row>
    <row r="200" spans="1:11" x14ac:dyDescent="0.25">
      <c r="D200" s="1"/>
      <c r="J200" s="2"/>
      <c r="K200" s="3"/>
    </row>
    <row r="201" spans="1:11" ht="18.75" x14ac:dyDescent="0.3">
      <c r="A201" s="85" t="s">
        <v>197</v>
      </c>
      <c r="B201" s="85"/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1:11" x14ac:dyDescent="0.25">
      <c r="A202" s="4"/>
      <c r="B202" s="4"/>
      <c r="C202" s="4"/>
      <c r="D202" s="5"/>
      <c r="E202" s="4"/>
      <c r="F202" s="4"/>
      <c r="G202" s="4"/>
      <c r="H202" s="4"/>
      <c r="I202" s="4"/>
      <c r="J202" s="6"/>
      <c r="K202" s="7"/>
    </row>
    <row r="203" spans="1:11" x14ac:dyDescent="0.25">
      <c r="A203" s="86" t="s">
        <v>37</v>
      </c>
      <c r="B203" s="87"/>
      <c r="C203" s="87"/>
      <c r="D203" s="87"/>
      <c r="E203" s="88"/>
      <c r="F203" s="4"/>
      <c r="G203" s="89" t="s">
        <v>38</v>
      </c>
      <c r="H203" s="89"/>
      <c r="I203" s="89"/>
      <c r="J203" s="89"/>
      <c r="K203" s="7"/>
    </row>
    <row r="204" spans="1:11" x14ac:dyDescent="0.25">
      <c r="A204" s="32" t="s">
        <v>180</v>
      </c>
      <c r="B204" s="33"/>
      <c r="C204" s="33"/>
      <c r="D204" s="34"/>
      <c r="E204" s="35">
        <f t="shared" ref="E204:E249" si="3">SUMIF($G$8:$G$194,A204,$D$8:$D$194)</f>
        <v>2106.3000000000002</v>
      </c>
      <c r="F204" s="4"/>
      <c r="G204" s="42" t="s">
        <v>65</v>
      </c>
      <c r="H204" s="94"/>
      <c r="I204" s="83">
        <f>SUMIF($G$8:$G$194,G204,$E$8:$E$194)</f>
        <v>670688.24999999988</v>
      </c>
      <c r="J204" s="84"/>
      <c r="K204" s="7"/>
    </row>
    <row r="205" spans="1:11" x14ac:dyDescent="0.25">
      <c r="A205" s="38" t="s">
        <v>198</v>
      </c>
      <c r="B205" s="94"/>
      <c r="C205" s="94"/>
      <c r="D205" s="40"/>
      <c r="E205" s="41">
        <f t="shared" si="3"/>
        <v>0</v>
      </c>
      <c r="F205" s="4"/>
      <c r="G205" s="42" t="s">
        <v>17</v>
      </c>
      <c r="H205" s="94"/>
      <c r="I205" s="69">
        <f>SUMIF($G$8:$G$194,G205,$E$8:$E$194)</f>
        <v>0</v>
      </c>
      <c r="J205" s="70"/>
      <c r="K205" s="7"/>
    </row>
    <row r="206" spans="1:11" x14ac:dyDescent="0.25">
      <c r="A206" s="38" t="s">
        <v>158</v>
      </c>
      <c r="B206" s="94"/>
      <c r="C206" s="94"/>
      <c r="D206" s="40"/>
      <c r="E206" s="41">
        <f t="shared" si="3"/>
        <v>685.40000000000009</v>
      </c>
      <c r="F206" s="4"/>
      <c r="G206" s="42" t="s">
        <v>199</v>
      </c>
      <c r="H206" s="94"/>
      <c r="I206" s="69">
        <f>SUMIF($G$8:$G$194,G206,$E$8:$E$194)</f>
        <v>0</v>
      </c>
      <c r="J206" s="70"/>
      <c r="K206" s="7"/>
    </row>
    <row r="207" spans="1:11" x14ac:dyDescent="0.25">
      <c r="A207" s="38" t="s">
        <v>200</v>
      </c>
      <c r="B207" s="94"/>
      <c r="C207" s="94"/>
      <c r="D207" s="40"/>
      <c r="E207" s="41">
        <f t="shared" si="3"/>
        <v>0</v>
      </c>
      <c r="F207" s="4"/>
      <c r="G207" s="38" t="s">
        <v>40</v>
      </c>
      <c r="H207" s="4"/>
      <c r="I207" s="69">
        <f>SUMIF($G$8:$G$194,G207,$E$8:$E$194)</f>
        <v>0</v>
      </c>
      <c r="J207" s="70"/>
      <c r="K207" s="7"/>
    </row>
    <row r="208" spans="1:11" x14ac:dyDescent="0.25">
      <c r="A208" s="42" t="s">
        <v>28</v>
      </c>
      <c r="B208" s="94"/>
      <c r="C208" s="94"/>
      <c r="D208" s="40"/>
      <c r="E208" s="41">
        <f t="shared" si="3"/>
        <v>44935.06</v>
      </c>
      <c r="F208" s="4"/>
      <c r="G208" s="38"/>
      <c r="H208" s="4"/>
      <c r="I208" s="69">
        <f>SUMIF($G$8:$G$194,G208,$E$8:$E$194)</f>
        <v>0</v>
      </c>
      <c r="J208" s="70"/>
      <c r="K208" s="7"/>
    </row>
    <row r="209" spans="1:11" x14ac:dyDescent="0.25">
      <c r="A209" s="38" t="s">
        <v>201</v>
      </c>
      <c r="B209" s="94"/>
      <c r="C209" s="94"/>
      <c r="D209" s="40"/>
      <c r="E209" s="41">
        <f t="shared" si="3"/>
        <v>0</v>
      </c>
      <c r="F209" s="4"/>
      <c r="G209" s="63" t="s">
        <v>42</v>
      </c>
      <c r="H209" s="95"/>
      <c r="I209" s="81">
        <f>SUM(I204:J208)</f>
        <v>670688.24999999988</v>
      </c>
      <c r="J209" s="82"/>
      <c r="K209" s="96">
        <f>E194-I209</f>
        <v>-670688.24999999988</v>
      </c>
    </row>
    <row r="210" spans="1:11" x14ac:dyDescent="0.25">
      <c r="A210" s="38" t="s">
        <v>202</v>
      </c>
      <c r="B210" s="94"/>
      <c r="C210" s="94"/>
      <c r="D210" s="40"/>
      <c r="E210" s="41">
        <f t="shared" si="3"/>
        <v>0</v>
      </c>
      <c r="F210" s="4"/>
      <c r="G210" s="97"/>
      <c r="H210" s="98"/>
      <c r="I210" s="49"/>
      <c r="J210" s="50"/>
      <c r="K210" s="7"/>
    </row>
    <row r="211" spans="1:11" x14ac:dyDescent="0.25">
      <c r="A211" s="38" t="s">
        <v>30</v>
      </c>
      <c r="B211" s="94"/>
      <c r="C211" s="94"/>
      <c r="D211" s="40"/>
      <c r="E211" s="41">
        <f t="shared" si="3"/>
        <v>18849.95</v>
      </c>
      <c r="F211" s="4"/>
      <c r="G211" s="51" t="s">
        <v>43</v>
      </c>
      <c r="H211" s="52"/>
      <c r="I211" s="53"/>
      <c r="J211" s="54"/>
      <c r="K211" s="3"/>
    </row>
    <row r="212" spans="1:11" x14ac:dyDescent="0.25">
      <c r="A212" s="42" t="s">
        <v>25</v>
      </c>
      <c r="B212" s="94"/>
      <c r="C212" s="94"/>
      <c r="D212" s="40"/>
      <c r="E212" s="41">
        <f t="shared" si="3"/>
        <v>2264.41</v>
      </c>
      <c r="F212" s="4"/>
      <c r="G212" s="42" t="s">
        <v>44</v>
      </c>
      <c r="H212" s="94"/>
      <c r="I212" s="69" t="e">
        <f>'[1]CEF Julho 2020 - 1922-3'!I155:J155</f>
        <v>#REF!</v>
      </c>
      <c r="J212" s="70"/>
      <c r="K212" s="3"/>
    </row>
    <row r="213" spans="1:11" x14ac:dyDescent="0.25">
      <c r="A213" s="42" t="s">
        <v>203</v>
      </c>
      <c r="B213" s="94"/>
      <c r="C213" s="94"/>
      <c r="D213" s="40"/>
      <c r="E213" s="41">
        <f t="shared" si="3"/>
        <v>0</v>
      </c>
      <c r="F213" s="4"/>
      <c r="G213" s="38" t="s">
        <v>198</v>
      </c>
      <c r="H213" s="94"/>
      <c r="I213" s="69">
        <f>SUMIF($G$8:$G$194,G213,$D$8:$D$194)</f>
        <v>0</v>
      </c>
      <c r="J213" s="70"/>
      <c r="K213" s="3"/>
    </row>
    <row r="214" spans="1:11" x14ac:dyDescent="0.25">
      <c r="A214" s="42" t="s">
        <v>51</v>
      </c>
      <c r="B214" s="94"/>
      <c r="C214" s="94"/>
      <c r="D214" s="40"/>
      <c r="E214" s="41">
        <f t="shared" si="3"/>
        <v>5910</v>
      </c>
      <c r="F214" s="4"/>
      <c r="G214" s="99" t="s">
        <v>65</v>
      </c>
      <c r="H214" s="100"/>
      <c r="I214" s="69">
        <f>-SUMIF($G$8:$G$194,G214,$E$8:$E$194)</f>
        <v>-670688.24999999988</v>
      </c>
      <c r="J214" s="70"/>
      <c r="K214" s="3"/>
    </row>
    <row r="215" spans="1:11" x14ac:dyDescent="0.25">
      <c r="A215" s="42" t="s">
        <v>68</v>
      </c>
      <c r="B215" s="94"/>
      <c r="C215" s="94"/>
      <c r="D215" s="40"/>
      <c r="E215" s="41">
        <f t="shared" si="3"/>
        <v>2154.1900000000005</v>
      </c>
      <c r="F215" s="4"/>
      <c r="G215" s="42" t="s">
        <v>45</v>
      </c>
      <c r="H215" s="94"/>
      <c r="I215" s="69">
        <v>725.59</v>
      </c>
      <c r="J215" s="70"/>
      <c r="K215" s="3"/>
    </row>
    <row r="216" spans="1:11" x14ac:dyDescent="0.25">
      <c r="A216" s="38" t="s">
        <v>174</v>
      </c>
      <c r="B216" s="94"/>
      <c r="C216" s="94"/>
      <c r="D216" s="40"/>
      <c r="E216" s="41">
        <f t="shared" si="3"/>
        <v>22413.37</v>
      </c>
      <c r="F216" s="4"/>
      <c r="G216" s="55"/>
      <c r="H216" s="56"/>
      <c r="I216" s="79"/>
      <c r="J216" s="80"/>
      <c r="K216" s="3"/>
    </row>
    <row r="217" spans="1:11" x14ac:dyDescent="0.25">
      <c r="A217" s="38" t="s">
        <v>167</v>
      </c>
      <c r="B217" s="94"/>
      <c r="C217" s="94"/>
      <c r="D217" s="40"/>
      <c r="E217" s="41">
        <f t="shared" si="3"/>
        <v>50799.340000000011</v>
      </c>
      <c r="F217" s="4"/>
      <c r="G217" s="57" t="s">
        <v>46</v>
      </c>
      <c r="H217" s="56"/>
      <c r="I217" s="75" t="e">
        <f>SUM(I212:J215)</f>
        <v>#REF!</v>
      </c>
      <c r="J217" s="76"/>
      <c r="K217" s="3"/>
    </row>
    <row r="218" spans="1:11" x14ac:dyDescent="0.25">
      <c r="A218" s="38" t="s">
        <v>169</v>
      </c>
      <c r="B218" s="94"/>
      <c r="C218" s="94"/>
      <c r="D218" s="40"/>
      <c r="E218" s="41">
        <f t="shared" si="3"/>
        <v>1653.41</v>
      </c>
      <c r="F218" s="4"/>
      <c r="G218" s="58"/>
      <c r="J218" s="60"/>
      <c r="K218" s="7"/>
    </row>
    <row r="219" spans="1:11" x14ac:dyDescent="0.25">
      <c r="A219" s="38" t="s">
        <v>150</v>
      </c>
      <c r="B219" s="94"/>
      <c r="C219" s="94"/>
      <c r="D219" s="40"/>
      <c r="E219" s="41">
        <f t="shared" si="3"/>
        <v>1242.24</v>
      </c>
      <c r="F219" s="4"/>
      <c r="G219" s="101" t="s">
        <v>204</v>
      </c>
      <c r="H219" s="102"/>
      <c r="I219" s="103"/>
      <c r="J219" s="104"/>
      <c r="K219" s="7"/>
    </row>
    <row r="220" spans="1:11" x14ac:dyDescent="0.25">
      <c r="A220" s="38" t="s">
        <v>205</v>
      </c>
      <c r="B220" s="94"/>
      <c r="C220" s="94"/>
      <c r="D220" s="40"/>
      <c r="E220" s="41">
        <f t="shared" si="3"/>
        <v>0</v>
      </c>
      <c r="F220" s="4"/>
      <c r="G220" s="105" t="s">
        <v>44</v>
      </c>
      <c r="H220" s="33"/>
      <c r="I220" s="83" t="e">
        <f>'[1]Balancete Financeiro'!I138:J138</f>
        <v>#REF!</v>
      </c>
      <c r="J220" s="84"/>
      <c r="K220" s="7"/>
    </row>
    <row r="221" spans="1:11" x14ac:dyDescent="0.25">
      <c r="A221" s="38" t="s">
        <v>55</v>
      </c>
      <c r="B221" s="94"/>
      <c r="C221" s="94"/>
      <c r="D221" s="40"/>
      <c r="E221" s="41">
        <f t="shared" si="3"/>
        <v>13755.01</v>
      </c>
      <c r="F221" s="4"/>
      <c r="G221" s="38" t="s">
        <v>206</v>
      </c>
      <c r="H221" s="94"/>
      <c r="I221" s="69">
        <f>SUMIF($G$8:$G$194,G221,$E$8:$E$194)</f>
        <v>0</v>
      </c>
      <c r="J221" s="70"/>
      <c r="K221" s="7"/>
    </row>
    <row r="222" spans="1:11" x14ac:dyDescent="0.25">
      <c r="A222" s="38" t="s">
        <v>207</v>
      </c>
      <c r="B222" s="94"/>
      <c r="C222" s="94"/>
      <c r="D222" s="40"/>
      <c r="E222" s="41">
        <f t="shared" si="3"/>
        <v>0</v>
      </c>
      <c r="F222" s="4"/>
      <c r="G222" s="42" t="s">
        <v>208</v>
      </c>
      <c r="H222" s="94"/>
      <c r="I222" s="69">
        <f>-SUMIF($G$8:$G$194,G222,$D$8:$D$194)</f>
        <v>0</v>
      </c>
      <c r="J222" s="70"/>
      <c r="K222" s="7"/>
    </row>
    <row r="223" spans="1:11" x14ac:dyDescent="0.25">
      <c r="A223" s="38" t="s">
        <v>209</v>
      </c>
      <c r="D223" s="1"/>
      <c r="E223" s="41">
        <f t="shared" si="3"/>
        <v>0</v>
      </c>
      <c r="F223" s="4"/>
      <c r="G223" s="42" t="s">
        <v>210</v>
      </c>
      <c r="H223" s="56"/>
      <c r="I223" s="71"/>
      <c r="J223" s="72"/>
      <c r="K223" s="7"/>
    </row>
    <row r="224" spans="1:11" x14ac:dyDescent="0.25">
      <c r="A224" s="38" t="s">
        <v>211</v>
      </c>
      <c r="B224" s="94"/>
      <c r="C224" s="94"/>
      <c r="D224" s="40"/>
      <c r="E224" s="41">
        <f t="shared" si="3"/>
        <v>0</v>
      </c>
      <c r="F224" s="4"/>
      <c r="G224" s="63" t="s">
        <v>212</v>
      </c>
      <c r="H224" s="56"/>
      <c r="I224" s="81" t="e">
        <f>SUM(I220:J223)</f>
        <v>#REF!</v>
      </c>
      <c r="J224" s="82"/>
      <c r="K224" s="7"/>
    </row>
    <row r="225" spans="1:11" x14ac:dyDescent="0.25">
      <c r="A225" s="38" t="s">
        <v>53</v>
      </c>
      <c r="B225" s="94"/>
      <c r="C225" s="94"/>
      <c r="D225" s="40"/>
      <c r="E225" s="41">
        <f t="shared" si="3"/>
        <v>8143.37</v>
      </c>
      <c r="F225" s="4"/>
      <c r="G225" s="58"/>
      <c r="J225" s="60"/>
      <c r="K225" s="7"/>
    </row>
    <row r="226" spans="1:11" x14ac:dyDescent="0.25">
      <c r="A226" s="38" t="s">
        <v>72</v>
      </c>
      <c r="B226" s="94"/>
      <c r="C226" s="94"/>
      <c r="D226" s="40"/>
      <c r="E226" s="41">
        <f t="shared" si="3"/>
        <v>597.4</v>
      </c>
      <c r="F226" s="4"/>
      <c r="G226" s="51" t="s">
        <v>213</v>
      </c>
      <c r="H226" s="52"/>
      <c r="I226" s="53"/>
      <c r="J226" s="54"/>
      <c r="K226" s="7"/>
    </row>
    <row r="227" spans="1:11" x14ac:dyDescent="0.25">
      <c r="A227" s="42" t="s">
        <v>214</v>
      </c>
      <c r="B227" s="94"/>
      <c r="C227" s="94"/>
      <c r="D227" s="40"/>
      <c r="E227" s="41">
        <f t="shared" si="3"/>
        <v>0</v>
      </c>
      <c r="F227" s="4"/>
      <c r="G227" s="42" t="s">
        <v>44</v>
      </c>
      <c r="H227" s="94"/>
      <c r="I227" s="65" t="e">
        <f>'[1]CEF Julho 2020 - 1922-3'!I169:J169</f>
        <v>#REF!</v>
      </c>
      <c r="J227" s="66"/>
      <c r="K227" s="7"/>
    </row>
    <row r="228" spans="1:11" x14ac:dyDescent="0.25">
      <c r="A228" s="38" t="s">
        <v>215</v>
      </c>
      <c r="B228" s="94"/>
      <c r="C228" s="94"/>
      <c r="D228" s="40"/>
      <c r="E228" s="41">
        <f t="shared" si="3"/>
        <v>0</v>
      </c>
      <c r="F228" s="4"/>
      <c r="G228" s="42" t="s">
        <v>48</v>
      </c>
      <c r="H228" s="94"/>
      <c r="I228" s="67">
        <v>800000</v>
      </c>
      <c r="J228" s="68"/>
      <c r="K228" s="7"/>
    </row>
    <row r="229" spans="1:11" x14ac:dyDescent="0.25">
      <c r="A229" s="38" t="s">
        <v>57</v>
      </c>
      <c r="B229" s="94"/>
      <c r="C229" s="94"/>
      <c r="D229" s="40"/>
      <c r="E229" s="41">
        <f t="shared" si="3"/>
        <v>13579.69</v>
      </c>
      <c r="F229" s="4"/>
      <c r="G229" s="42" t="s">
        <v>17</v>
      </c>
      <c r="H229" s="94"/>
      <c r="I229" s="69">
        <f>-SUMIF($G$8:$G$194,G229,$E$8:$E$194)</f>
        <v>0</v>
      </c>
      <c r="J229" s="70"/>
      <c r="K229" s="7"/>
    </row>
    <row r="230" spans="1:11" x14ac:dyDescent="0.25">
      <c r="A230" s="38" t="s">
        <v>82</v>
      </c>
      <c r="B230" s="94"/>
      <c r="C230" s="94"/>
      <c r="D230" s="40"/>
      <c r="E230" s="41">
        <f t="shared" si="3"/>
        <v>1718.6000000000001</v>
      </c>
      <c r="F230" s="4"/>
      <c r="G230" s="42"/>
      <c r="H230" s="56"/>
      <c r="I230" s="71"/>
      <c r="J230" s="72"/>
      <c r="K230" s="7"/>
    </row>
    <row r="231" spans="1:11" x14ac:dyDescent="0.25">
      <c r="A231" s="38" t="s">
        <v>216</v>
      </c>
      <c r="B231" s="94"/>
      <c r="C231" s="94"/>
      <c r="D231" s="40"/>
      <c r="E231" s="41">
        <f t="shared" si="3"/>
        <v>0</v>
      </c>
      <c r="F231" s="4"/>
      <c r="G231" s="63" t="s">
        <v>46</v>
      </c>
      <c r="H231" s="56"/>
      <c r="I231" s="75" t="e">
        <f>SUM(I227:J230)</f>
        <v>#REF!</v>
      </c>
      <c r="J231" s="76"/>
      <c r="K231" s="7"/>
    </row>
    <row r="232" spans="1:11" x14ac:dyDescent="0.25">
      <c r="A232" s="38" t="s">
        <v>217</v>
      </c>
      <c r="B232" s="94"/>
      <c r="C232" s="94"/>
      <c r="D232" s="40"/>
      <c r="E232" s="41">
        <f t="shared" si="3"/>
        <v>0</v>
      </c>
      <c r="F232" s="4"/>
      <c r="G232" s="38"/>
      <c r="H232" s="4"/>
      <c r="I232" s="4"/>
      <c r="J232" s="106"/>
      <c r="K232" s="7"/>
    </row>
    <row r="233" spans="1:11" x14ac:dyDescent="0.25">
      <c r="A233" s="38" t="s">
        <v>208</v>
      </c>
      <c r="B233" s="94"/>
      <c r="C233" s="94"/>
      <c r="D233" s="40"/>
      <c r="E233" s="41">
        <f t="shared" si="3"/>
        <v>0</v>
      </c>
      <c r="F233" s="4"/>
      <c r="G233" s="101" t="s">
        <v>218</v>
      </c>
      <c r="H233" s="102"/>
      <c r="I233" s="102"/>
      <c r="J233" s="107"/>
      <c r="K233" s="7"/>
    </row>
    <row r="234" spans="1:11" x14ac:dyDescent="0.25">
      <c r="A234" s="38" t="s">
        <v>190</v>
      </c>
      <c r="B234" s="94"/>
      <c r="C234" s="94"/>
      <c r="D234" s="40"/>
      <c r="E234" s="41">
        <f t="shared" si="3"/>
        <v>110337.52</v>
      </c>
      <c r="F234" s="4"/>
      <c r="G234" s="32" t="s">
        <v>219</v>
      </c>
      <c r="H234" s="108"/>
      <c r="I234" s="83">
        <f>'[1]CEF Julho 2020 - 1922-3'!I179:J179</f>
        <v>-112720.78</v>
      </c>
      <c r="J234" s="84"/>
      <c r="K234" s="7"/>
    </row>
    <row r="235" spans="1:11" x14ac:dyDescent="0.25">
      <c r="A235" s="38" t="s">
        <v>77</v>
      </c>
      <c r="B235" s="94"/>
      <c r="C235" s="94"/>
      <c r="D235" s="40"/>
      <c r="E235" s="41">
        <f t="shared" si="3"/>
        <v>855.7</v>
      </c>
      <c r="F235" s="4"/>
      <c r="G235" s="38" t="s">
        <v>220</v>
      </c>
      <c r="I235" s="69">
        <v>120370.48</v>
      </c>
      <c r="J235" s="70"/>
      <c r="K235" s="7"/>
    </row>
    <row r="236" spans="1:11" x14ac:dyDescent="0.25">
      <c r="A236" s="38" t="s">
        <v>171</v>
      </c>
      <c r="B236" s="94"/>
      <c r="C236" s="94"/>
      <c r="D236" s="40"/>
      <c r="E236" s="41">
        <f t="shared" si="3"/>
        <v>7043.72</v>
      </c>
      <c r="F236" s="4"/>
      <c r="G236" s="38"/>
      <c r="H236" s="3"/>
      <c r="I236" s="69"/>
      <c r="J236" s="70"/>
      <c r="K236" s="7"/>
    </row>
    <row r="237" spans="1:11" x14ac:dyDescent="0.25">
      <c r="A237" s="38" t="s">
        <v>163</v>
      </c>
      <c r="B237" s="94"/>
      <c r="C237" s="94"/>
      <c r="D237" s="40"/>
      <c r="E237" s="41">
        <f t="shared" si="3"/>
        <v>5380.4000000000005</v>
      </c>
      <c r="F237" s="4"/>
      <c r="G237" s="38"/>
      <c r="H237" s="3"/>
      <c r="I237" s="69"/>
      <c r="J237" s="70"/>
      <c r="K237" s="7"/>
    </row>
    <row r="238" spans="1:11" x14ac:dyDescent="0.25">
      <c r="A238" s="38" t="s">
        <v>147</v>
      </c>
      <c r="B238" s="94"/>
      <c r="C238" s="94"/>
      <c r="D238" s="40"/>
      <c r="E238" s="41">
        <f t="shared" si="3"/>
        <v>1432.1999999999998</v>
      </c>
      <c r="F238" s="4"/>
      <c r="G238" s="38"/>
      <c r="H238" s="3"/>
      <c r="I238" s="69"/>
      <c r="J238" s="70"/>
      <c r="K238" s="7"/>
    </row>
    <row r="239" spans="1:11" x14ac:dyDescent="0.25">
      <c r="A239" s="38" t="s">
        <v>86</v>
      </c>
      <c r="B239" s="94"/>
      <c r="C239" s="94"/>
      <c r="D239" s="40"/>
      <c r="E239" s="41">
        <f t="shared" si="3"/>
        <v>470</v>
      </c>
      <c r="F239" s="4"/>
      <c r="G239" s="38" t="s">
        <v>221</v>
      </c>
      <c r="H239" s="3"/>
      <c r="I239" s="69">
        <v>0</v>
      </c>
      <c r="J239" s="70"/>
      <c r="K239" s="7"/>
    </row>
    <row r="240" spans="1:11" x14ac:dyDescent="0.25">
      <c r="A240" s="38" t="s">
        <v>84</v>
      </c>
      <c r="B240" s="94"/>
      <c r="C240" s="94"/>
      <c r="D240" s="40"/>
      <c r="E240" s="41">
        <f t="shared" si="3"/>
        <v>37540</v>
      </c>
      <c r="F240" s="4"/>
      <c r="G240" s="55" t="s">
        <v>190</v>
      </c>
      <c r="H240" s="56"/>
      <c r="I240" s="71">
        <f>-SUMIF($G$8:$G$194,G240,$D$8:$D$194)</f>
        <v>-110337.52</v>
      </c>
      <c r="J240" s="72"/>
      <c r="K240" s="7"/>
    </row>
    <row r="241" spans="1:11" x14ac:dyDescent="0.25">
      <c r="A241" s="38" t="s">
        <v>88</v>
      </c>
      <c r="B241" s="94"/>
      <c r="C241" s="94"/>
      <c r="D241" s="40"/>
      <c r="E241" s="41">
        <f t="shared" si="3"/>
        <v>46684.39</v>
      </c>
      <c r="F241" s="4"/>
      <c r="G241" s="63" t="s">
        <v>212</v>
      </c>
      <c r="H241" s="95"/>
      <c r="I241" s="81">
        <f>SUM(I234:J240)</f>
        <v>-102687.82</v>
      </c>
      <c r="J241" s="82"/>
      <c r="K241" s="7"/>
    </row>
    <row r="242" spans="1:11" x14ac:dyDescent="0.25">
      <c r="A242" s="38" t="s">
        <v>133</v>
      </c>
      <c r="D242" s="1"/>
      <c r="E242" s="41">
        <f t="shared" si="3"/>
        <v>2875</v>
      </c>
      <c r="F242" s="4"/>
      <c r="G242" s="58"/>
      <c r="J242" s="60"/>
      <c r="K242" s="7"/>
    </row>
    <row r="243" spans="1:11" x14ac:dyDescent="0.25">
      <c r="A243" s="38" t="s">
        <v>90</v>
      </c>
      <c r="B243" s="94"/>
      <c r="C243" s="94"/>
      <c r="D243" s="40"/>
      <c r="E243" s="41">
        <f t="shared" si="3"/>
        <v>255775.41000000003</v>
      </c>
      <c r="F243" s="4"/>
      <c r="G243" s="51" t="s">
        <v>222</v>
      </c>
      <c r="H243" s="109"/>
      <c r="I243" s="109"/>
      <c r="J243" s="110"/>
      <c r="K243" s="7"/>
    </row>
    <row r="244" spans="1:11" x14ac:dyDescent="0.25">
      <c r="A244" s="38" t="s">
        <v>152</v>
      </c>
      <c r="D244" s="1"/>
      <c r="E244" s="41">
        <f t="shared" si="3"/>
        <v>7166.04</v>
      </c>
      <c r="F244" s="4"/>
      <c r="G244" s="38" t="s">
        <v>223</v>
      </c>
      <c r="H244" s="108"/>
      <c r="I244" s="81">
        <v>163667.07999999999</v>
      </c>
      <c r="J244" s="82"/>
      <c r="K244" s="7"/>
    </row>
    <row r="245" spans="1:11" x14ac:dyDescent="0.25">
      <c r="A245" s="38" t="s">
        <v>33</v>
      </c>
      <c r="D245" s="1"/>
      <c r="E245" s="41">
        <f t="shared" si="3"/>
        <v>134.25</v>
      </c>
      <c r="F245" s="4"/>
      <c r="G245" s="63"/>
      <c r="H245" s="95"/>
      <c r="I245" s="45"/>
      <c r="J245" s="46"/>
      <c r="K245" s="7"/>
    </row>
    <row r="246" spans="1:11" x14ac:dyDescent="0.25">
      <c r="A246" s="38" t="s">
        <v>195</v>
      </c>
      <c r="D246" s="1"/>
      <c r="E246" s="41">
        <f t="shared" si="3"/>
        <v>1184.98</v>
      </c>
      <c r="F246" s="4"/>
      <c r="G246" s="98"/>
      <c r="H246" s="98"/>
      <c r="I246" s="49"/>
      <c r="J246" s="49"/>
      <c r="K246" s="7"/>
    </row>
    <row r="247" spans="1:11" x14ac:dyDescent="0.25">
      <c r="A247" s="38" t="s">
        <v>74</v>
      </c>
      <c r="D247" s="1"/>
      <c r="E247" s="41">
        <f t="shared" si="3"/>
        <v>779.80000000000007</v>
      </c>
      <c r="F247" s="4"/>
      <c r="G247" s="98"/>
      <c r="H247" s="98"/>
      <c r="I247" s="49"/>
      <c r="J247" s="49"/>
      <c r="K247" s="7"/>
    </row>
    <row r="248" spans="1:11" x14ac:dyDescent="0.25">
      <c r="A248" s="38" t="s">
        <v>224</v>
      </c>
      <c r="B248" s="94"/>
      <c r="C248" s="94"/>
      <c r="D248" s="40"/>
      <c r="E248" s="41">
        <f t="shared" si="3"/>
        <v>0</v>
      </c>
      <c r="F248" s="4"/>
      <c r="G248" s="98"/>
      <c r="H248" s="98"/>
      <c r="I248" s="49"/>
      <c r="J248" s="49"/>
      <c r="K248" s="7"/>
    </row>
    <row r="249" spans="1:11" x14ac:dyDescent="0.25">
      <c r="A249" s="38" t="s">
        <v>131</v>
      </c>
      <c r="B249" s="94"/>
      <c r="C249" s="94"/>
      <c r="D249" s="40"/>
      <c r="E249" s="41">
        <f t="shared" si="3"/>
        <v>2221.1</v>
      </c>
      <c r="F249" s="4"/>
      <c r="G249" s="98"/>
      <c r="H249" s="98"/>
      <c r="I249" s="49"/>
      <c r="J249" s="49"/>
      <c r="K249" s="7"/>
    </row>
    <row r="250" spans="1:11" x14ac:dyDescent="0.25">
      <c r="A250" s="94"/>
      <c r="B250" s="94"/>
      <c r="C250" s="94"/>
      <c r="D250" s="40"/>
      <c r="E250" s="41"/>
      <c r="F250" s="4"/>
      <c r="G250" s="98"/>
      <c r="H250" s="98"/>
      <c r="I250" s="49"/>
      <c r="J250" s="49"/>
      <c r="K250" s="7"/>
    </row>
    <row r="251" spans="1:11" x14ac:dyDescent="0.25">
      <c r="A251" s="73" t="s">
        <v>42</v>
      </c>
      <c r="B251" s="74"/>
      <c r="C251" s="74"/>
      <c r="D251" s="61"/>
      <c r="E251" s="62">
        <f>SUM(E204:E250)</f>
        <v>670688.25000000012</v>
      </c>
      <c r="F251" s="4"/>
      <c r="G251" s="98"/>
      <c r="H251" s="98"/>
      <c r="I251" s="49"/>
      <c r="J251" s="49"/>
      <c r="K251" s="7"/>
    </row>
  </sheetData>
  <mergeCells count="43">
    <mergeCell ref="I238:J238"/>
    <mergeCell ref="I239:J239"/>
    <mergeCell ref="I240:J240"/>
    <mergeCell ref="I241:J241"/>
    <mergeCell ref="I244:J244"/>
    <mergeCell ref="A251:C251"/>
    <mergeCell ref="I230:J230"/>
    <mergeCell ref="I231:J231"/>
    <mergeCell ref="I234:J234"/>
    <mergeCell ref="I235:J235"/>
    <mergeCell ref="I236:J236"/>
    <mergeCell ref="I237:J237"/>
    <mergeCell ref="I222:J222"/>
    <mergeCell ref="I223:J223"/>
    <mergeCell ref="I224:J224"/>
    <mergeCell ref="I227:J227"/>
    <mergeCell ref="I228:J228"/>
    <mergeCell ref="I229:J229"/>
    <mergeCell ref="I215:J215"/>
    <mergeCell ref="I216:J216"/>
    <mergeCell ref="I217:J217"/>
    <mergeCell ref="I219:J219"/>
    <mergeCell ref="I220:J220"/>
    <mergeCell ref="I221:J221"/>
    <mergeCell ref="I207:J207"/>
    <mergeCell ref="I208:J208"/>
    <mergeCell ref="I209:J209"/>
    <mergeCell ref="I212:J212"/>
    <mergeCell ref="I213:J213"/>
    <mergeCell ref="G214:H214"/>
    <mergeCell ref="I214:J214"/>
    <mergeCell ref="A201:K201"/>
    <mergeCell ref="A203:E203"/>
    <mergeCell ref="G203:J203"/>
    <mergeCell ref="I204:J204"/>
    <mergeCell ref="I205:J205"/>
    <mergeCell ref="I206:J206"/>
    <mergeCell ref="C2:K2"/>
    <mergeCell ref="A4:K4"/>
    <mergeCell ref="A6:F6"/>
    <mergeCell ref="G6:K6"/>
    <mergeCell ref="A195:B195"/>
    <mergeCell ref="C199:K19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CEF AGOSTO 2020 168-5</vt:lpstr>
      <vt:lpstr>CEF AGOSTO 2020 1922-3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dcterms:created xsi:type="dcterms:W3CDTF">2021-02-04T21:40:45Z</dcterms:created>
  <dcterms:modified xsi:type="dcterms:W3CDTF">2021-02-05T15:20:12Z</dcterms:modified>
</cp:coreProperties>
</file>