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esktop\"/>
    </mc:Choice>
  </mc:AlternateContent>
  <xr:revisionPtr revIDLastSave="0" documentId="13_ncr:1_{E8A9141D-746C-4674-91A8-2C8A9B22D694}" xr6:coauthVersionLast="45" xr6:coauthVersionMax="45" xr10:uidLastSave="{00000000-0000-0000-0000-000000000000}"/>
  <bookViews>
    <workbookView xWindow="-120" yWindow="-120" windowWidth="24240" windowHeight="13140" xr2:uid="{52483F6B-2E39-4F0B-ABA9-DD1FBDAEACC8}"/>
  </bookViews>
  <sheets>
    <sheet name="CEF Junho 2020 - 1922-3" sheetId="1" r:id="rId1"/>
    <sheet name="CEF Junho 2020 - 168-5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4" i="2" l="1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I203" i="2"/>
  <c r="E203" i="2"/>
  <c r="I202" i="2"/>
  <c r="E202" i="2"/>
  <c r="I201" i="2"/>
  <c r="I205" i="2" s="1"/>
  <c r="E201" i="2"/>
  <c r="E200" i="2"/>
  <c r="E199" i="2"/>
  <c r="E198" i="2"/>
  <c r="E197" i="2"/>
  <c r="E196" i="2"/>
  <c r="I195" i="2"/>
  <c r="E195" i="2"/>
  <c r="I194" i="2"/>
  <c r="E194" i="2"/>
  <c r="I193" i="2"/>
  <c r="I198" i="2" s="1"/>
  <c r="E193" i="2"/>
  <c r="E192" i="2"/>
  <c r="E191" i="2"/>
  <c r="E190" i="2"/>
  <c r="I189" i="2"/>
  <c r="E189" i="2"/>
  <c r="I188" i="2"/>
  <c r="E188" i="2"/>
  <c r="I187" i="2"/>
  <c r="E187" i="2"/>
  <c r="I186" i="2"/>
  <c r="I190" i="2" s="1"/>
  <c r="E186" i="2"/>
  <c r="I185" i="2"/>
  <c r="E185" i="2"/>
  <c r="E236" i="2" s="1"/>
  <c r="F175" i="2"/>
  <c r="E175" i="2"/>
  <c r="D175" i="2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I145" i="1"/>
  <c r="E145" i="1"/>
  <c r="I144" i="1"/>
  <c r="E144" i="1"/>
  <c r="E143" i="1"/>
  <c r="E142" i="1"/>
  <c r="E141" i="1"/>
  <c r="E140" i="1"/>
  <c r="I139" i="1"/>
  <c r="I146" i="1" s="1"/>
  <c r="E139" i="1"/>
  <c r="E138" i="1"/>
  <c r="E137" i="1"/>
  <c r="I136" i="1"/>
  <c r="E136" i="1"/>
  <c r="E135" i="1"/>
  <c r="I134" i="1"/>
  <c r="E134" i="1"/>
  <c r="E133" i="1"/>
  <c r="I132" i="1"/>
  <c r="E132" i="1"/>
  <c r="E131" i="1"/>
  <c r="E130" i="1"/>
  <c r="E129" i="1"/>
  <c r="E128" i="1"/>
  <c r="I127" i="1"/>
  <c r="E127" i="1"/>
  <c r="I126" i="1"/>
  <c r="E126" i="1"/>
  <c r="I125" i="1"/>
  <c r="I129" i="1" s="1"/>
  <c r="E125" i="1"/>
  <c r="E124" i="1"/>
  <c r="E123" i="1"/>
  <c r="E122" i="1"/>
  <c r="E121" i="1"/>
  <c r="E120" i="1"/>
  <c r="I119" i="1"/>
  <c r="E119" i="1"/>
  <c r="I118" i="1"/>
  <c r="E118" i="1"/>
  <c r="I117" i="1"/>
  <c r="I122" i="1" s="1"/>
  <c r="E117" i="1"/>
  <c r="E116" i="1"/>
  <c r="E115" i="1"/>
  <c r="E114" i="1"/>
  <c r="I113" i="1"/>
  <c r="E113" i="1"/>
  <c r="I112" i="1"/>
  <c r="E112" i="1"/>
  <c r="I111" i="1"/>
  <c r="E111" i="1"/>
  <c r="I110" i="1"/>
  <c r="E110" i="1"/>
  <c r="I109" i="1"/>
  <c r="I114" i="1" s="1"/>
  <c r="E109" i="1"/>
  <c r="E160" i="1" s="1"/>
  <c r="E99" i="1"/>
  <c r="K114" i="1" s="1"/>
  <c r="D99" i="1"/>
  <c r="F9" i="1" l="1"/>
  <c r="F99" i="1" l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</calcChain>
</file>

<file path=xl/sharedStrings.xml><?xml version="1.0" encoding="utf-8"?>
<sst xmlns="http://schemas.openxmlformats.org/spreadsheetml/2006/main" count="886" uniqueCount="264">
  <si>
    <t>ASSOCIAÇÃO BENEFICENTE HOSPITAL UNIVERSITARIO - UPA 24h ZONA NORTE</t>
  </si>
  <si>
    <t>Demonstrativo de Despesas Junho 2020 - Conta 1922-3 - CEF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</si>
  <si>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</si>
  <si>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</si>
  <si>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</si>
  <si>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</si>
  <si>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</si>
  <si>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</si>
  <si>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</si>
  <si>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</si>
  <si>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</si>
  <si>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</si>
  <si>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</si>
  <si>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DUP.</t>
  </si>
  <si>
    <t>EMISSAO</t>
  </si>
  <si>
    <t>SALDO INICIAL</t>
  </si>
  <si>
    <t>CHEQUE SAC</t>
  </si>
  <si>
    <t>FERIAS</t>
  </si>
  <si>
    <t>JAQUELINE RIBEIRO BRAVO</t>
  </si>
  <si>
    <t>PATRICIA ALVES MARTINS</t>
  </si>
  <si>
    <t>RESG AUTOM</t>
  </si>
  <si>
    <t>RESGATE DE APLICACAO FINANCEIRA - CAIXA ECONOMICA FEDERAL (1922-3) - UPA</t>
  </si>
  <si>
    <t>ADRIANO ALEXANDRE DA SILVA</t>
  </si>
  <si>
    <t>GABRIELA GARCIA NERY</t>
  </si>
  <si>
    <t>CRISTINA APARECIDA SILVA SOUZA</t>
  </si>
  <si>
    <t>TEV MESM T</t>
  </si>
  <si>
    <t>TRF - CAIXA ECONOMICA FEDERAL (1922-3) UPA P/CAIXA ECONOMICA FEDERAL (168-5) UPA</t>
  </si>
  <si>
    <t>CRED TEV</t>
  </si>
  <si>
    <t>RECEBIMENTO MENSAL DE REPASSE - UPA</t>
  </si>
  <si>
    <t>FOL PAGTO</t>
  </si>
  <si>
    <t>FOLHA DE PAGAMENTO</t>
  </si>
  <si>
    <t>CRED TED</t>
  </si>
  <si>
    <t>APLICACAO</t>
  </si>
  <si>
    <t>APLICACAO CAIXA ECONOMICA FEDERAL (1922-3) - UPA</t>
  </si>
  <si>
    <t>TAR FORM C</t>
  </si>
  <si>
    <t>TARIFA BANCARIA - UPA</t>
  </si>
  <si>
    <t>SONIA APARECIDA NANIS DUARTE</t>
  </si>
  <si>
    <t>CHEQ COMP</t>
  </si>
  <si>
    <t>SERVICOS TERCEIRIZADOS - MEDICOS</t>
  </si>
  <si>
    <t>B C PEREIRA SERVICOS MEDICOS LTDA</t>
  </si>
  <si>
    <t>DEB.AUTOR.</t>
  </si>
  <si>
    <t>CONVENIOS FUNCIONARIOS - ABHU</t>
  </si>
  <si>
    <t>CAIXA ECONOMICA FEDERAL</t>
  </si>
  <si>
    <t>UNIMAGEM SERVICOS RADIOLOGICOS LTDA</t>
  </si>
  <si>
    <t>MEDEIROS &amp; MEDEIROS SERVIÇOS MEDICOS</t>
  </si>
  <si>
    <t>REINAS E SALIONI LTDA</t>
  </si>
  <si>
    <t>ANTONIASSI SERVICOS MEDICOS LTDA ME</t>
  </si>
  <si>
    <t>CLINICA MEDICA MARIN LTDA - ME</t>
  </si>
  <si>
    <t>AH MEDICINA LTDA</t>
  </si>
  <si>
    <t>LGA SERVIÇOS MEDICOS S/S LTDA</t>
  </si>
  <si>
    <t>GROTO &amp; AUDI SERVIÇOS MEDICOS LTDA</t>
  </si>
  <si>
    <t>LIVIA TELLES DE OLIVEIRA</t>
  </si>
  <si>
    <t>ORTOPED SERVICOS MEDICOS S/S LTDA</t>
  </si>
  <si>
    <t>MTC CLINICA MEDICA LTDA</t>
  </si>
  <si>
    <t>GISELE CALIANI MOSCATELI</t>
  </si>
  <si>
    <t>MIORALI &amp; VALDAMBRINI SERVICOS MEDICOS LTDA</t>
  </si>
  <si>
    <t>PEDRO MEIRA DOLFINI CLINICA MEDICA - ME</t>
  </si>
  <si>
    <t>RAFAEL GHISI</t>
  </si>
  <si>
    <t>KARLA KAROLINE OLIVEIRA FERNANDES</t>
  </si>
  <si>
    <t>GFAM SERVICOS MEDICOS LTDA</t>
  </si>
  <si>
    <t>ALINE CRISTINA OKUBARA CREPALDI -ME</t>
  </si>
  <si>
    <t>ISABELA LEAO PORTILHO - ME</t>
  </si>
  <si>
    <t>GIOVANNA EMANUELLA PIFFER SOARES ARANTES - ME</t>
  </si>
  <si>
    <t>ITALO MICHELONE SERVICOS MEDICOS -ME</t>
  </si>
  <si>
    <t>V. B. MAZINE SERVICOS MEDICOS EIRELI</t>
  </si>
  <si>
    <t>LABORATORIO MARILIA DE ANALISES CLINICAS</t>
  </si>
  <si>
    <t>PILON, TAKASHI E RODRIGUES SOCIEDADE SIMPLES LTDA</t>
  </si>
  <si>
    <t>CAMILA GARCIA RIBEIRO - ME</t>
  </si>
  <si>
    <t>B R CORRADI SERVICOS MEDICOS - ME</t>
  </si>
  <si>
    <t>UNITRAUMA SERVIÇOS MEDICOS S/S LTDA - ME</t>
  </si>
  <si>
    <t>LIFE SERVICOS MEDICOS SS LTDA</t>
  </si>
  <si>
    <t>VERONEZ LIFE EIRELI</t>
  </si>
  <si>
    <t>L.F.B SERVICOS MEDICOS SS LTDA</t>
  </si>
  <si>
    <t>MARIA JULIA G P GRANCIERI SERVICOS MEDICOS -ME</t>
  </si>
  <si>
    <t>M A R ATENDIMENTOS MEDICOS LTDA</t>
  </si>
  <si>
    <t>CLINICA MEDICA CONTENTE LTDA</t>
  </si>
  <si>
    <t>AMAURI FARINASSO FILHO - ME</t>
  </si>
  <si>
    <t>GLEYDSON BIZERRA DA MOTA JUNIOR - ME</t>
  </si>
  <si>
    <t>SPANO &amp; GARCIA CLINICA MEDICA S/S</t>
  </si>
  <si>
    <t>BUENO E CASTRO SERVICOS MEDICOS S/S LTDA</t>
  </si>
  <si>
    <t>ALEXANDRE YOSHIO SUKEGAWA</t>
  </si>
  <si>
    <t>VIANA ODORIZZI &amp; SABELA SERVICOS MEDICOS LTDA</t>
  </si>
  <si>
    <t>CARDEAL E YAMAMOTO SERVICOS MEDICOS LTDA</t>
  </si>
  <si>
    <t>A S RODRIGUES CLINICA MEDICA</t>
  </si>
  <si>
    <t>DAMARIS CARNEIRO ALIONSO - ME</t>
  </si>
  <si>
    <t>ELAINE CRISTINA CAVALHEIRO</t>
  </si>
  <si>
    <t>RODRIGO ALVES MERGUIZO</t>
  </si>
  <si>
    <t>MARCOS SANTANA REZENDE JUNIOR -ME</t>
  </si>
  <si>
    <t>H BRAMBILLA DE LUCCA OCAMPOS ME</t>
  </si>
  <si>
    <t>DB CEST PJ</t>
  </si>
  <si>
    <t>JOSEANE DE FATIMA FERREIRA VASCONCELLOS DE PAULA</t>
  </si>
  <si>
    <t>CLINICA MEDICA TORQUATO &amp; LENZONI LTDA</t>
  </si>
  <si>
    <t>EUNICE EVANGELISTA MARINHO</t>
  </si>
  <si>
    <t>MANUT CAD</t>
  </si>
  <si>
    <t>ELAINE CRISTINA MENDES</t>
  </si>
  <si>
    <t>CLAUDIA CRISTIANE DA SILVA COUTINHO</t>
  </si>
  <si>
    <t>NATHALIA MIRELLA DA SILVA AMERICO</t>
  </si>
  <si>
    <t>MAYARA VICENTE ALVES DA SILVA</t>
  </si>
  <si>
    <t>Totais</t>
  </si>
  <si>
    <t>* OS DOCUMENTOS INDICADOS NA PLANILHA ACIMA ESTÃO A DISPOSIÇÃO PARA CONSULTA NO DEPARTAMENTO DE CONTABILIDADE DA ASSOCIAÇÃO BENEFICENTE HOSPITAL UNIVERSITÁRIO</t>
  </si>
  <si>
    <t>Balancete Financeiro Junho 2020 - Conta 1922-3 - CEF</t>
  </si>
  <si>
    <t>Resumo Debitos por Classificação</t>
  </si>
  <si>
    <t>Resumo Creditos por Classificação</t>
  </si>
  <si>
    <t>ACORDO/SENTENCA JUDICIAL</t>
  </si>
  <si>
    <t>AGUA E ESGOTO</t>
  </si>
  <si>
    <t>ANTECIPACAO DE DECIMO TERCEIRO SALARIO</t>
  </si>
  <si>
    <t>ESTORNO DE TARIFA</t>
  </si>
  <si>
    <t>ESTORNO DE PAGAMENTO</t>
  </si>
  <si>
    <t>CONTRIBUICAO ASSISTENCIAL</t>
  </si>
  <si>
    <t>Total</t>
  </si>
  <si>
    <t>CURSOS E TREINAMENTO</t>
  </si>
  <si>
    <t>CUSTAS PROCESSUAIS/CARTORARIAS</t>
  </si>
  <si>
    <t>Resumo Aplicação CEF</t>
  </si>
  <si>
    <t>DECIMO TERCEIRO SALARIO</t>
  </si>
  <si>
    <t>SALDO MÊS ANTERIOR</t>
  </si>
  <si>
    <t>DOSIMETRIA DE RADIACAO</t>
  </si>
  <si>
    <t>FGTS</t>
  </si>
  <si>
    <t>RENDIMENTO</t>
  </si>
  <si>
    <t>FORNECEDORES - DIVERSOS</t>
  </si>
  <si>
    <t xml:space="preserve">Saldo </t>
  </si>
  <si>
    <t>GAS GLP</t>
  </si>
  <si>
    <t>GASES MEDICINAIS</t>
  </si>
  <si>
    <t>Resumo Emprestimos CEF/BB/ABHU</t>
  </si>
  <si>
    <t>GENEROS ALIMENTICIOS</t>
  </si>
  <si>
    <t>INSS</t>
  </si>
  <si>
    <t>EMPRESTIMO RECEBIDO DA ABHU - UPA</t>
  </si>
  <si>
    <t>IRRF RETIDO - PF</t>
  </si>
  <si>
    <t>PAGAMENTO DE EMPRESTIMO RECEBIDO DA ABHU - UPA</t>
  </si>
  <si>
    <t>IRRF RETIDO - PJ</t>
  </si>
  <si>
    <t>PGTO EMPRESTIMO ABHU - VIA ABHU - BB - AG 3852 - CONTA 5188-8</t>
  </si>
  <si>
    <t>LOCACAO DE EQUIPAMENTOS</t>
  </si>
  <si>
    <t>Saldo</t>
  </si>
  <si>
    <t>MANUTENCAO DE EQUIPAMENTOS HOSPITALARES</t>
  </si>
  <si>
    <t>MATERIAIS DE CONSUMO E EXPEDIENTE HOSPITALAR</t>
  </si>
  <si>
    <t>Resumo Credito Prefeitura</t>
  </si>
  <si>
    <t>MATERIAIS DE COPA E COZINHA</t>
  </si>
  <si>
    <t>MATERIAIS DE EQUIPAMENTO DE PROTECAO INDIVIDUAL - EPI</t>
  </si>
  <si>
    <t>CREDITO CONTRATUAL COMPETENCIA ATUAL</t>
  </si>
  <si>
    <t>MATERIAIS DE LIMPEZA E CONSERVACAO</t>
  </si>
  <si>
    <t>MATERIAIS HOSPITALARES E MEDICAMENTOS</t>
  </si>
  <si>
    <t>MATERIAIS PARA ESCRITORIO</t>
  </si>
  <si>
    <t>MATERIAIS PARA FESTIVIDADES E HOMENAGENS</t>
  </si>
  <si>
    <t>MATERIAIS PARA MANUTENCAO</t>
  </si>
  <si>
    <t>Resumo Rateio Administrativo</t>
  </si>
  <si>
    <t>MEDICAMENTOS</t>
  </si>
  <si>
    <t>RATEIO ADMINISTRATIVO ABHU ACUMULADO</t>
  </si>
  <si>
    <t>MENSALIDADES ASSOCIATIVAS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</si>
  <si>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2020</t>
    </r>
  </si>
  <si>
    <t>PAGAMENTO COM ESTORNO FUTURO</t>
  </si>
  <si>
    <t>PAGAMENTO DE DESPESAS - UPA A ABHU</t>
  </si>
  <si>
    <t>PAGAMENTO DE RATEIO UPA P/ ABHU</t>
  </si>
  <si>
    <t>PAGAMENTO DE RATEIO UPA P/ ABHU - CONTA 168-5</t>
  </si>
  <si>
    <t>PENSAO ALIMENTICIA</t>
  </si>
  <si>
    <t>PIS/COFINS/CSLL - RETIDO</t>
  </si>
  <si>
    <t>PROGRAMA JOVEM APRENDIZ - CIEE</t>
  </si>
  <si>
    <t>RESCISAO</t>
  </si>
  <si>
    <t>Resumo Provisões 13º / Férias / Rescisão</t>
  </si>
  <si>
    <t>SERVICOS DE INTERNET</t>
  </si>
  <si>
    <t>PROVISÃO MÊS</t>
  </si>
  <si>
    <t>SERVICOS TERCEIRIZADOS - IMAGEM</t>
  </si>
  <si>
    <t>SERVICOS TERCEIRIZADOS - LABORATORIO DE ANALISES CLINICAS</t>
  </si>
  <si>
    <t>SERVICOS TERCEIRIZADOS - MANUTENCAO</t>
  </si>
  <si>
    <t>SOFTWARE</t>
  </si>
  <si>
    <t>TAXAS DIVERSAS</t>
  </si>
  <si>
    <t>VALE TRANSPORTE</t>
  </si>
  <si>
    <t>Demonstrativo de Despesas Junho 2020 - Conta 168-5 - CEF</t>
  </si>
  <si>
    <t>PAG BOLETO</t>
  </si>
  <si>
    <t>ALFALAGOS LTDA.</t>
  </si>
  <si>
    <t>WHITE MARTINS GASES INDUSTRIAIS LTDA</t>
  </si>
  <si>
    <t>MASTER GAS - COMERCIO DE GAS PECAS E ACESSORIOS EIRELI ME</t>
  </si>
  <si>
    <t>NACIONAL COMERCIAL HOSPITALAR S.A.</t>
  </si>
  <si>
    <t>PG PREFEIT</t>
  </si>
  <si>
    <t>PREFEITURA MUNICIPAL DE MARILIA</t>
  </si>
  <si>
    <t>POLAR FIX INDUSTRIA E COMERCIO DE PRODUTOS HOSPITALARES LTDA</t>
  </si>
  <si>
    <t>RESGATE DE APLICACAO FINANCEIRA - CAIXA ECONOMICA FEDERAL (168-5) - UPA</t>
  </si>
  <si>
    <t>CIRURGICA NEVES LTDA - EPP</t>
  </si>
  <si>
    <t>DENTAL CREMER PRODUTOS ODONTOLOGICOS S.A.</t>
  </si>
  <si>
    <t>ANTIBIOTICOS DO BRASIL LTDA</t>
  </si>
  <si>
    <t>ENVIO TEV</t>
  </si>
  <si>
    <t>RESCISAO - TRANSFERENCIA C/C</t>
  </si>
  <si>
    <t>COMPANHIA BRASILEIRA DE SOLUCOES E SERVICOS</t>
  </si>
  <si>
    <t>SUPERMED COM. E IMP. DE PRODUTOS MEDICOS E HOSPITALARES LTDA</t>
  </si>
  <si>
    <t>CRISTALIA PRODUTOS QUIMICOS FARMACEUTICOS LTDA</t>
  </si>
  <si>
    <t>TRAVAGIN E TRAVAGIN LTDA</t>
  </si>
  <si>
    <t>GENESIO A MENDES &amp; CIA LTDA.</t>
  </si>
  <si>
    <t>DROGARIA NOVA ESPERANCA LTDA.</t>
  </si>
  <si>
    <t>NACIONAL COMERCIAL HOSPITALAR LTDA</t>
  </si>
  <si>
    <t>DUPATRI HOSPITALAR COMERCIO, IMPORTACAO E EXPORTACAO LTDA</t>
  </si>
  <si>
    <t>DOACOES RECEBIDAS - PANDEMIA CORONA VIRUS</t>
  </si>
  <si>
    <t>APLICACAO CAIXA ECONOMICA FEDERAL (168-5) - UPA</t>
  </si>
  <si>
    <t>DEB P FGTS</t>
  </si>
  <si>
    <t>GRF - GUIA DE RECOLHIMENTO DO FGTS</t>
  </si>
  <si>
    <t>FIOS (FARMACIA)</t>
  </si>
  <si>
    <t>TRIUNFAL MARILIA COMERCIAL LTDA - EPP</t>
  </si>
  <si>
    <t>SERVIMED COMERCIAL LTDA</t>
  </si>
  <si>
    <t>I.M.O. DOS A. CONSTANTINO - EPP</t>
  </si>
  <si>
    <t>PRO-RAD CONSULTORES EM RADIOPROTECAO SS</t>
  </si>
  <si>
    <t>HDL LOGISTICA HOSPITALAR LTDA</t>
  </si>
  <si>
    <t>C.B.S. MEDICO CIENTIFICA S/A</t>
  </si>
  <si>
    <t>MGMED PRODUTOS HOSPITALARES EIRELI</t>
  </si>
  <si>
    <t>TEGS INDUSTRIA E EXPORTACAO LTDA - ME</t>
  </si>
  <si>
    <t>DRL COMERCIO IMPORTACAO E EXPORTACAO EIRELI - EPP</t>
  </si>
  <si>
    <t>DUPATRI HOSPITALAR COMERCIO IMPORTACAO E EXPORTACAO LTDA</t>
  </si>
  <si>
    <t>ENVIO TED</t>
  </si>
  <si>
    <t>VALE TRANSP - AMTU - ASSOCIACAO MARILIENSE TRANSP.</t>
  </si>
  <si>
    <t>SIND T.T E AUX EM RADIOLOGIA-MENS SINDICAT-SINTTAR</t>
  </si>
  <si>
    <t>SIND T.T E AUX EM RAD-CONTR ASSISTENCIAL SINTTAR</t>
  </si>
  <si>
    <t>ASSOCIACAO DE ENSINO DE MARILIA LTDA</t>
  </si>
  <si>
    <t>SERVICOS MEDICOS EDUARDA MAIA &amp; CIA LTDA</t>
  </si>
  <si>
    <t>CONFECCOES DE MASCARAS</t>
  </si>
  <si>
    <t>RICARDO LOPES TEIXEIRA</t>
  </si>
  <si>
    <t>JOSE CARLOS VOLPE MARILIA - EPP.</t>
  </si>
  <si>
    <t>MEDICAMENTAL HOSPITALAR LTDA EPP</t>
  </si>
  <si>
    <t>CITYMED COMERCIO DE MEDICAMENTOS E PRODUTOS HOSPITALARES LTDA ME</t>
  </si>
  <si>
    <t>LIFE SERVICOS DE COMUNICACAO MULTIMIDIA</t>
  </si>
  <si>
    <t>D.G. NAVARRO &amp; CIA LTDA. - ME</t>
  </si>
  <si>
    <t>CENTER MAQ COMERCIO DE MAQUINAS E PAPEIS LTDA</t>
  </si>
  <si>
    <t>MAGIS FARMACIA DE MANIPULACAO LTDA - ME</t>
  </si>
  <si>
    <t>AQUISICAO DE EQUIPAMENTOS</t>
  </si>
  <si>
    <t>MAURILIO DE SOUZA 18057202874 - ME</t>
  </si>
  <si>
    <t>TOLIFE TECNOLOGIA PARA A SAÚDE S.A</t>
  </si>
  <si>
    <t>COMERCIAL DE EMBALAGENS 3 IRMAOS LTDA - EPP</t>
  </si>
  <si>
    <t>EXTINMASTER - COMERCIO DE EQUIPAMENTOS DE INCENDIO E TELEFON</t>
  </si>
  <si>
    <t>PAG DARF</t>
  </si>
  <si>
    <t>IRRF - PF - (COD 0561)</t>
  </si>
  <si>
    <t>IRRF - PJ - (COD 1708)</t>
  </si>
  <si>
    <t>PIS/COFINS/CSLL - (COD 5952)</t>
  </si>
  <si>
    <t>PAG GPS</t>
  </si>
  <si>
    <t>INSS/GPS - (COD 2305)</t>
  </si>
  <si>
    <t>BELLIMP COMERCIO DE PRODUTOS DE HIGIENE E LIMPEZA - EIRELI</t>
  </si>
  <si>
    <t>SIND EMPREG SAUDE- MENS SINDICATO</t>
  </si>
  <si>
    <t>PAG FONE</t>
  </si>
  <si>
    <t>CLARO S.A.</t>
  </si>
  <si>
    <t>CENTRO DE INTEGRACAO EMPRESA ESCOLA CIEE</t>
  </si>
  <si>
    <t>CASA DAS LIXAS DE MARILIA LTDA. - EPP</t>
  </si>
  <si>
    <t>ASTRA FARMA COMERCIO DE MATERIAIS MEDICOS HOSPITALAR LTDA.</t>
  </si>
  <si>
    <t>INDALABOR INDAIA LABORATORIO FARMACEUTICO LTDA</t>
  </si>
  <si>
    <t>SISTEMAS DE SERVICO R.B . QUALITY COM. EMBALAGENS LTDA</t>
  </si>
  <si>
    <t>AZEPLAST INDUSTRIA E COMERCIO LTDA</t>
  </si>
  <si>
    <t>PAG AGUA</t>
  </si>
  <si>
    <t>DEPARTAMENTO DE AGUA E ESGOTO DE MARILIA</t>
  </si>
  <si>
    <t>COMERCIAL SOUZA AZEVEDO LTDA</t>
  </si>
  <si>
    <t>COMERCIAL CIRURGICA RIOCLARENSE LTDA</t>
  </si>
  <si>
    <t>REVAL ATACADO DE PAPELARIA LTDA</t>
  </si>
  <si>
    <t>SULMEDIC COMERCIO DE MEDICAMENTOS EIRELI</t>
  </si>
  <si>
    <t>DENTAL MED SUL ARTIGOS ODONTOLOGICOS LTDA</t>
  </si>
  <si>
    <t>VALE TRANSP.- TURISMAR TRANSPORTES E TURISMO LTDA</t>
  </si>
  <si>
    <t>VALE TRANSP.- EMPRESA PRINCESA DO NORTE LTDA</t>
  </si>
  <si>
    <t>VALE TRANSP - VIACAO LUWASA LTDA</t>
  </si>
  <si>
    <t>UEMURA &amp; CIA LTDA</t>
  </si>
  <si>
    <t>BRAZMIX COMERCIO VAREJISTA E ATACADISTA LTDA</t>
  </si>
  <si>
    <t>SOMA/SP PRODUTOS HOSPITALARES LTDA.</t>
  </si>
  <si>
    <t>Balancete Financeiro Junho 2020 - Conta 168-5 - CEF</t>
  </si>
  <si>
    <t>AQUISICAO DE MOVEIS E UTENSILIOS</t>
  </si>
  <si>
    <t>RECEBIMENTO DE EMPRESTIMO REALIZADO P/ ABHU - UPA</t>
  </si>
  <si>
    <t>ASSINATURA DE JORNAIS E REVISTAS</t>
  </si>
  <si>
    <t>COMBUSTIVEIS E LUBRIFICANTES</t>
  </si>
  <si>
    <t>FOLHA DE PAGAMENTO - TRANSF C/C C/CPMF</t>
  </si>
  <si>
    <t>Resumo Emprestimos CEF</t>
  </si>
  <si>
    <t>EMPRESTIMO RECEBIDO DA ABHU</t>
  </si>
  <si>
    <t>PGTO EMPRESTIMO ABHU</t>
  </si>
  <si>
    <t>PRESTACAO DE SERVICOS</t>
  </si>
  <si>
    <t>SERVICOS TERCEIRIZADOS - DIVERSOS</t>
  </si>
  <si>
    <t>TECNOLOGIA DA INFORMACAO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</si>
</sst>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8" xfId="0" applyFont="1" applyBorder="1" applyAlignment="1">
      <alignment horizontal="center"/>
    </xf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1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14" fontId="5" fillId="0" borderId="18" xfId="0" applyNumberFormat="1" applyFont="1" applyBorder="1"/>
    <xf numFmtId="0" fontId="7" fillId="0" borderId="0" xfId="0" applyFont="1"/>
    <xf numFmtId="0" fontId="5" fillId="0" borderId="19" xfId="0" applyFont="1" applyBorder="1"/>
    <xf numFmtId="0" fontId="5" fillId="0" borderId="20" xfId="0" applyFont="1" applyBorder="1" applyAlignment="1">
      <alignment horizontal="left"/>
    </xf>
    <xf numFmtId="43" fontId="0" fillId="0" borderId="20" xfId="1" applyFont="1" applyBorder="1"/>
    <xf numFmtId="43" fontId="5" fillId="0" borderId="21" xfId="1" applyFont="1" applyBorder="1"/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2" xfId="0" applyFont="1" applyBorder="1"/>
    <xf numFmtId="43" fontId="0" fillId="0" borderId="0" xfId="1" applyFont="1" applyBorder="1"/>
    <xf numFmtId="43" fontId="5" fillId="0" borderId="23" xfId="1" applyFont="1" applyBorder="1"/>
    <xf numFmtId="0" fontId="6" fillId="0" borderId="9" xfId="0" applyFont="1" applyBorder="1"/>
    <xf numFmtId="0" fontId="6" fillId="0" borderId="24" xfId="0" applyFont="1" applyBorder="1"/>
    <xf numFmtId="43" fontId="5" fillId="0" borderId="22" xfId="0" applyNumberFormat="1" applyFont="1" applyBorder="1"/>
    <xf numFmtId="0" fontId="6" fillId="0" borderId="22" xfId="0" applyFont="1" applyBorder="1"/>
    <xf numFmtId="0" fontId="6" fillId="0" borderId="0" xfId="0" applyFont="1"/>
    <xf numFmtId="43" fontId="6" fillId="0" borderId="0" xfId="1" applyFont="1" applyBorder="1" applyAlignment="1">
      <alignment horizontal="center"/>
    </xf>
    <xf numFmtId="43" fontId="6" fillId="0" borderId="23" xfId="1" applyFont="1" applyBorder="1" applyAlignment="1">
      <alignment horizontal="center"/>
    </xf>
    <xf numFmtId="0" fontId="6" fillId="3" borderId="9" xfId="0" applyFont="1" applyFill="1" applyBorder="1"/>
    <xf numFmtId="0" fontId="5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6" fillId="0" borderId="25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/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3" borderId="21" xfId="0" applyFont="1" applyFill="1" applyBorder="1"/>
    <xf numFmtId="0" fontId="5" fillId="0" borderId="20" xfId="0" applyFont="1" applyBorder="1"/>
    <xf numFmtId="0" fontId="6" fillId="3" borderId="24" xfId="0" applyFont="1" applyFill="1" applyBorder="1"/>
    <xf numFmtId="0" fontId="6" fillId="3" borderId="11" xfId="0" applyFont="1" applyFill="1" applyBorder="1"/>
    <xf numFmtId="43" fontId="6" fillId="0" borderId="24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0" fillId="0" borderId="24" xfId="1" applyFont="1" applyBorder="1"/>
    <xf numFmtId="43" fontId="6" fillId="0" borderId="11" xfId="0" applyNumberFormat="1" applyFont="1" applyBorder="1"/>
    <xf numFmtId="0" fontId="5" fillId="0" borderId="24" xfId="0" applyFont="1" applyBorder="1"/>
    <xf numFmtId="43" fontId="6" fillId="0" borderId="0" xfId="1" applyFont="1" applyFill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23" xfId="1" applyFont="1" applyBorder="1" applyAlignment="1">
      <alignment horizontal="center"/>
    </xf>
    <xf numFmtId="43" fontId="5" fillId="0" borderId="26" xfId="1" applyFont="1" applyBorder="1" applyAlignment="1">
      <alignment horizontal="center"/>
    </xf>
    <xf numFmtId="43" fontId="5" fillId="0" borderId="27" xfId="1" applyFont="1" applyBorder="1" applyAlignment="1">
      <alignment horizontal="center"/>
    </xf>
    <xf numFmtId="43" fontId="6" fillId="0" borderId="24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3" fontId="6" fillId="0" borderId="24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3" fontId="5" fillId="0" borderId="20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0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43" fontId="5" fillId="0" borderId="0" xfId="2" applyFont="1" applyBorder="1" applyAlignment="1">
      <alignment horizontal="center"/>
    </xf>
    <xf numFmtId="43" fontId="5" fillId="0" borderId="23" xfId="2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43" fontId="6" fillId="0" borderId="24" xfId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A3CA14AF-E6DF-43A1-99F3-C52D3CDF5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E62D71-1E2F-423B-A459-D247E88E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23950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FB03E9-213E-45CA-A3D5-23F3CFE5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102</xdr:row>
      <xdr:rowOff>57150</xdr:rowOff>
    </xdr:from>
    <xdr:to>
      <xdr:col>1</xdr:col>
      <xdr:colOff>609600</xdr:colOff>
      <xdr:row>104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57FD6A3-2E2D-4646-B856-E5C0F97C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850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104</xdr:row>
      <xdr:rowOff>66675</xdr:rowOff>
    </xdr:from>
    <xdr:to>
      <xdr:col>10</xdr:col>
      <xdr:colOff>638174</xdr:colOff>
      <xdr:row>104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E973045-F5BF-4F68-B87B-B2189A7C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064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F2F7BA-53E3-459C-998A-C7D2EB55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9017177-E3B2-4422-9F23-AB70DB5C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178</xdr:row>
      <xdr:rowOff>57150</xdr:rowOff>
    </xdr:from>
    <xdr:to>
      <xdr:col>1</xdr:col>
      <xdr:colOff>609600</xdr:colOff>
      <xdr:row>180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E984D8D-F2E9-45F2-ACAB-03070F66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328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180</xdr:row>
      <xdr:rowOff>66675</xdr:rowOff>
    </xdr:from>
    <xdr:to>
      <xdr:col>10</xdr:col>
      <xdr:colOff>638174</xdr:colOff>
      <xdr:row>180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8A67136-2466-471A-B8CE-7E78EFF1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511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115">
          <cell r="I115">
            <v>0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139">
          <cell r="I139">
            <v>0</v>
          </cell>
        </row>
      </sheetData>
      <sheetData sheetId="112" refreshError="1"/>
      <sheetData sheetId="113">
        <row r="100">
          <cell r="F100">
            <v>0</v>
          </cell>
        </row>
        <row r="123">
          <cell r="I123">
            <v>685928.40999999945</v>
          </cell>
        </row>
        <row r="137">
          <cell r="I137">
            <v>3589999.9999999972</v>
          </cell>
        </row>
        <row r="147">
          <cell r="I147">
            <v>119076.66</v>
          </cell>
        </row>
      </sheetData>
      <sheetData sheetId="114">
        <row r="194">
          <cell r="F194">
            <v>0</v>
          </cell>
        </row>
        <row r="217">
          <cell r="I217">
            <v>190893.42000000045</v>
          </cell>
        </row>
      </sheetData>
      <sheetData sheetId="115" refreshError="1"/>
      <sheetData sheetId="116">
        <row r="218">
          <cell r="E218">
            <v>119076.66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B441-821F-44A1-82A7-DEC269648218}">
  <dimension ref="A1:K160"/>
  <sheetViews>
    <sheetView tabSelected="1" topLeftCell="A103" workbookViewId="0">
      <selection activeCell="G157" sqref="G157"/>
    </sheetView>
  </sheetViews>
  <sheetFormatPr defaultRowHeight="15" x14ac:dyDescent="0.25"/>
  <cols>
    <col min="1" max="1" width="10.7109375" customWidth="1"/>
    <col min="2" max="2" width="11.42578125" bestFit="1" customWidth="1"/>
    <col min="3" max="3" width="12" bestFit="1" customWidth="1"/>
    <col min="4" max="6" width="12.42578125" bestFit="1" customWidth="1"/>
    <col min="7" max="7" width="73" bestFit="1" customWidth="1"/>
    <col min="8" max="8" width="45" bestFit="1" customWidth="1"/>
    <col min="9" max="9" width="7.42578125" bestFit="1" customWidth="1"/>
    <col min="10" max="10" width="4.7109375" bestFit="1" customWidth="1"/>
    <col min="11" max="11" width="10.42578125" bestFit="1" customWidth="1"/>
  </cols>
  <sheetData>
    <row r="1" spans="1:11" x14ac:dyDescent="0.25">
      <c r="D1" s="1"/>
      <c r="J1" s="2"/>
      <c r="K1" s="3"/>
    </row>
    <row r="2" spans="1:11" ht="25.5" x14ac:dyDescent="0.25">
      <c r="C2" s="98" t="s">
        <v>0</v>
      </c>
      <c r="D2" s="98"/>
      <c r="E2" s="98"/>
      <c r="F2" s="98"/>
      <c r="G2" s="98"/>
      <c r="H2" s="98"/>
      <c r="I2" s="98"/>
      <c r="J2" s="98"/>
      <c r="K2" s="98"/>
    </row>
    <row r="3" spans="1:11" x14ac:dyDescent="0.25">
      <c r="D3" s="1"/>
      <c r="J3" s="2"/>
      <c r="K3" s="3"/>
    </row>
    <row r="4" spans="1:11" ht="18.75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x14ac:dyDescent="0.25">
      <c r="D5" s="1"/>
      <c r="J5" s="2"/>
      <c r="K5" s="3"/>
    </row>
    <row r="6" spans="1:11" x14ac:dyDescent="0.25">
      <c r="A6" s="99" t="s">
        <v>2</v>
      </c>
      <c r="B6" s="99"/>
      <c r="C6" s="99"/>
      <c r="D6" s="99"/>
      <c r="E6" s="99"/>
      <c r="F6" s="99"/>
      <c r="G6" s="99" t="s">
        <v>3</v>
      </c>
      <c r="H6" s="99"/>
      <c r="I6" s="99"/>
      <c r="J6" s="99"/>
      <c r="K6" s="99"/>
    </row>
    <row r="7" spans="1:11" ht="15.75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'[1]CEF Maio 2020 - 1922-3'!F100</f>
        <v>0</v>
      </c>
      <c r="G9" s="19"/>
      <c r="H9" s="20"/>
      <c r="I9" s="16"/>
      <c r="J9" s="21"/>
      <c r="K9" s="22"/>
    </row>
    <row r="10" spans="1:11" x14ac:dyDescent="0.25">
      <c r="A10" s="15">
        <v>43983</v>
      </c>
      <c r="B10" s="16">
        <v>301925</v>
      </c>
      <c r="C10" s="16" t="s">
        <v>16</v>
      </c>
      <c r="D10" s="17">
        <v>2234.9299999999998</v>
      </c>
      <c r="E10" s="17"/>
      <c r="F10" s="18">
        <f t="shared" ref="F10:F73" si="0">F9-D10+E10</f>
        <v>-2234.9299999999998</v>
      </c>
      <c r="G10" s="19" t="s">
        <v>17</v>
      </c>
      <c r="H10" s="20" t="s">
        <v>18</v>
      </c>
      <c r="I10" s="16"/>
      <c r="J10" s="21"/>
      <c r="K10" s="22"/>
    </row>
    <row r="11" spans="1:11" x14ac:dyDescent="0.25">
      <c r="A11" s="15">
        <v>43983</v>
      </c>
      <c r="B11" s="16">
        <v>301926</v>
      </c>
      <c r="C11" s="16" t="s">
        <v>16</v>
      </c>
      <c r="D11" s="17">
        <v>2225.38</v>
      </c>
      <c r="E11" s="17"/>
      <c r="F11" s="18">
        <f t="shared" si="0"/>
        <v>-4460.3099999999995</v>
      </c>
      <c r="G11" s="19" t="s">
        <v>17</v>
      </c>
      <c r="H11" s="20" t="s">
        <v>19</v>
      </c>
      <c r="I11" s="16"/>
      <c r="J11" s="21"/>
      <c r="K11" s="22"/>
    </row>
    <row r="12" spans="1:11" x14ac:dyDescent="0.25">
      <c r="A12" s="15">
        <v>43983</v>
      </c>
      <c r="B12" s="16">
        <v>727220</v>
      </c>
      <c r="C12" s="16" t="s">
        <v>20</v>
      </c>
      <c r="D12" s="17"/>
      <c r="E12" s="17">
        <v>6267.74</v>
      </c>
      <c r="F12" s="18">
        <f t="shared" si="0"/>
        <v>1807.4300000000003</v>
      </c>
      <c r="G12" s="19" t="s">
        <v>21</v>
      </c>
      <c r="H12" s="20"/>
      <c r="I12" s="16"/>
      <c r="J12" s="21"/>
      <c r="K12" s="22"/>
    </row>
    <row r="13" spans="1:11" x14ac:dyDescent="0.25">
      <c r="A13" s="15">
        <v>43983</v>
      </c>
      <c r="B13" s="16">
        <v>301918</v>
      </c>
      <c r="C13" s="16" t="s">
        <v>16</v>
      </c>
      <c r="D13" s="17">
        <v>1807.43</v>
      </c>
      <c r="E13" s="17"/>
      <c r="F13" s="18">
        <f t="shared" si="0"/>
        <v>2.2737367544323206E-13</v>
      </c>
      <c r="G13" s="19" t="s">
        <v>17</v>
      </c>
      <c r="H13" s="20" t="s">
        <v>22</v>
      </c>
      <c r="I13" s="16"/>
      <c r="J13" s="21"/>
      <c r="K13" s="22"/>
    </row>
    <row r="14" spans="1:11" x14ac:dyDescent="0.25">
      <c r="A14" s="15">
        <v>43984</v>
      </c>
      <c r="B14" s="16">
        <v>727220</v>
      </c>
      <c r="C14" s="16" t="s">
        <v>20</v>
      </c>
      <c r="D14" s="17"/>
      <c r="E14" s="17">
        <v>2292.09</v>
      </c>
      <c r="F14" s="18">
        <f t="shared" si="0"/>
        <v>2292.09</v>
      </c>
      <c r="G14" s="19" t="s">
        <v>21</v>
      </c>
      <c r="H14" s="20"/>
      <c r="I14" s="16"/>
      <c r="J14" s="21"/>
      <c r="K14" s="22"/>
    </row>
    <row r="15" spans="1:11" x14ac:dyDescent="0.25">
      <c r="A15" s="15">
        <v>43984</v>
      </c>
      <c r="B15" s="16">
        <v>301933</v>
      </c>
      <c r="C15" s="16" t="s">
        <v>16</v>
      </c>
      <c r="D15" s="17">
        <v>2292.09</v>
      </c>
      <c r="E15" s="17"/>
      <c r="F15" s="18">
        <f t="shared" si="0"/>
        <v>0</v>
      </c>
      <c r="G15" s="19" t="s">
        <v>17</v>
      </c>
      <c r="H15" s="20" t="s">
        <v>23</v>
      </c>
      <c r="I15" s="16"/>
      <c r="J15" s="21"/>
      <c r="K15" s="22"/>
    </row>
    <row r="16" spans="1:11" x14ac:dyDescent="0.25">
      <c r="A16" s="15">
        <v>43985</v>
      </c>
      <c r="B16" s="16">
        <v>301920</v>
      </c>
      <c r="C16" s="16" t="s">
        <v>16</v>
      </c>
      <c r="D16" s="17">
        <v>3294.2400000000002</v>
      </c>
      <c r="E16" s="17"/>
      <c r="F16" s="18">
        <f t="shared" si="0"/>
        <v>-3294.2400000000002</v>
      </c>
      <c r="G16" s="19" t="s">
        <v>17</v>
      </c>
      <c r="H16" s="20" t="s">
        <v>24</v>
      </c>
      <c r="I16" s="16"/>
      <c r="J16" s="21"/>
      <c r="K16" s="22"/>
    </row>
    <row r="17" spans="1:11" x14ac:dyDescent="0.25">
      <c r="A17" s="15">
        <v>43985</v>
      </c>
      <c r="B17" s="16">
        <v>727220</v>
      </c>
      <c r="C17" s="16" t="s">
        <v>20</v>
      </c>
      <c r="D17" s="17"/>
      <c r="E17" s="17">
        <v>3294.2400000000002</v>
      </c>
      <c r="F17" s="18">
        <f t="shared" si="0"/>
        <v>0</v>
      </c>
      <c r="G17" s="19" t="s">
        <v>21</v>
      </c>
      <c r="H17" s="20"/>
      <c r="I17" s="16"/>
      <c r="J17" s="21"/>
      <c r="K17" s="22"/>
    </row>
    <row r="18" spans="1:11" x14ac:dyDescent="0.25">
      <c r="A18" s="15">
        <v>43986</v>
      </c>
      <c r="B18" s="16">
        <v>41650</v>
      </c>
      <c r="C18" s="16" t="s">
        <v>25</v>
      </c>
      <c r="D18" s="17">
        <v>500000</v>
      </c>
      <c r="E18" s="17"/>
      <c r="F18" s="18">
        <f t="shared" si="0"/>
        <v>-500000</v>
      </c>
      <c r="G18" s="19" t="s">
        <v>26</v>
      </c>
      <c r="H18" s="20"/>
      <c r="I18" s="16"/>
      <c r="J18" s="21"/>
      <c r="K18" s="22"/>
    </row>
    <row r="19" spans="1:11" x14ac:dyDescent="0.25">
      <c r="A19" s="15">
        <v>43986</v>
      </c>
      <c r="B19" s="16">
        <v>41059</v>
      </c>
      <c r="C19" s="16" t="s">
        <v>27</v>
      </c>
      <c r="D19" s="17"/>
      <c r="E19" s="17">
        <v>1000000</v>
      </c>
      <c r="F19" s="18">
        <f t="shared" si="0"/>
        <v>500000</v>
      </c>
      <c r="G19" s="19" t="s">
        <v>28</v>
      </c>
      <c r="H19" s="20"/>
      <c r="I19" s="16"/>
      <c r="J19" s="21"/>
      <c r="K19" s="22"/>
    </row>
    <row r="20" spans="1:11" x14ac:dyDescent="0.25">
      <c r="A20" s="15">
        <v>43987</v>
      </c>
      <c r="B20" s="16">
        <v>274270</v>
      </c>
      <c r="C20" s="16" t="s">
        <v>29</v>
      </c>
      <c r="D20" s="17">
        <v>443792.09</v>
      </c>
      <c r="E20" s="17"/>
      <c r="F20" s="18">
        <f t="shared" si="0"/>
        <v>56207.909999999974</v>
      </c>
      <c r="G20" s="19" t="s">
        <v>30</v>
      </c>
      <c r="H20" s="20"/>
      <c r="I20" s="16"/>
      <c r="J20" s="21"/>
      <c r="K20" s="22"/>
    </row>
    <row r="21" spans="1:11" x14ac:dyDescent="0.25">
      <c r="A21" s="15">
        <v>43990</v>
      </c>
      <c r="B21" s="16">
        <v>1</v>
      </c>
      <c r="C21" s="16" t="s">
        <v>31</v>
      </c>
      <c r="D21" s="17"/>
      <c r="E21" s="17">
        <v>170000</v>
      </c>
      <c r="F21" s="18">
        <f t="shared" si="0"/>
        <v>226207.90999999997</v>
      </c>
      <c r="G21" s="19" t="s">
        <v>28</v>
      </c>
      <c r="H21" s="20"/>
      <c r="I21" s="16"/>
      <c r="J21" s="21"/>
      <c r="K21" s="22"/>
    </row>
    <row r="22" spans="1:11" x14ac:dyDescent="0.25">
      <c r="A22" s="15">
        <v>43991</v>
      </c>
      <c r="B22" s="16">
        <v>527032</v>
      </c>
      <c r="C22" s="16" t="s">
        <v>32</v>
      </c>
      <c r="D22" s="17">
        <v>226207.91</v>
      </c>
      <c r="E22" s="17"/>
      <c r="F22" s="18">
        <f t="shared" si="0"/>
        <v>-2.9103830456733704E-11</v>
      </c>
      <c r="G22" s="19" t="s">
        <v>33</v>
      </c>
      <c r="H22" s="20"/>
      <c r="I22" s="16"/>
      <c r="J22" s="21"/>
      <c r="K22" s="22"/>
    </row>
    <row r="23" spans="1:11" x14ac:dyDescent="0.25">
      <c r="A23" s="15">
        <v>43991</v>
      </c>
      <c r="B23" s="16">
        <v>727220</v>
      </c>
      <c r="C23" s="16" t="s">
        <v>20</v>
      </c>
      <c r="D23" s="17"/>
      <c r="E23" s="17">
        <v>13740.68</v>
      </c>
      <c r="F23" s="18">
        <f t="shared" si="0"/>
        <v>13740.679999999971</v>
      </c>
      <c r="G23" s="19" t="s">
        <v>21</v>
      </c>
      <c r="H23" s="20"/>
      <c r="I23" s="16"/>
      <c r="J23" s="21"/>
      <c r="K23" s="22"/>
    </row>
    <row r="24" spans="1:11" x14ac:dyDescent="0.25">
      <c r="A24" s="15">
        <v>43991</v>
      </c>
      <c r="B24" s="16">
        <v>7</v>
      </c>
      <c r="C24" s="16" t="s">
        <v>34</v>
      </c>
      <c r="D24" s="17">
        <v>110</v>
      </c>
      <c r="E24" s="17"/>
      <c r="F24" s="18">
        <f t="shared" si="0"/>
        <v>13630.679999999971</v>
      </c>
      <c r="G24" s="19" t="s">
        <v>35</v>
      </c>
      <c r="H24" s="20"/>
      <c r="I24" s="16"/>
      <c r="J24" s="21"/>
      <c r="K24" s="22"/>
    </row>
    <row r="25" spans="1:11" x14ac:dyDescent="0.25">
      <c r="A25" s="15">
        <v>43991</v>
      </c>
      <c r="B25" s="16">
        <v>301928</v>
      </c>
      <c r="C25" s="16" t="s">
        <v>16</v>
      </c>
      <c r="D25" s="17">
        <v>2356.3200000000002</v>
      </c>
      <c r="E25" s="17"/>
      <c r="F25" s="18">
        <f t="shared" si="0"/>
        <v>11274.359999999971</v>
      </c>
      <c r="G25" s="19" t="s">
        <v>17</v>
      </c>
      <c r="H25" s="20" t="s">
        <v>36</v>
      </c>
      <c r="I25" s="16"/>
      <c r="J25" s="21"/>
      <c r="K25" s="22"/>
    </row>
    <row r="26" spans="1:11" x14ac:dyDescent="0.25">
      <c r="A26" s="15">
        <v>43991</v>
      </c>
      <c r="B26" s="16">
        <v>301936</v>
      </c>
      <c r="C26" s="16" t="s">
        <v>37</v>
      </c>
      <c r="D26" s="17">
        <v>772.26</v>
      </c>
      <c r="E26" s="17"/>
      <c r="F26" s="18">
        <f t="shared" si="0"/>
        <v>10502.099999999971</v>
      </c>
      <c r="G26" s="19" t="s">
        <v>38</v>
      </c>
      <c r="H26" s="20" t="s">
        <v>39</v>
      </c>
      <c r="I26" s="16">
        <v>4</v>
      </c>
      <c r="J26" s="21">
        <v>3</v>
      </c>
      <c r="K26" s="22">
        <v>43983</v>
      </c>
    </row>
    <row r="27" spans="1:11" x14ac:dyDescent="0.25">
      <c r="A27" s="15">
        <v>43991</v>
      </c>
      <c r="B27" s="16">
        <v>1920</v>
      </c>
      <c r="C27" s="16" t="s">
        <v>40</v>
      </c>
      <c r="D27" s="17">
        <v>10374.36</v>
      </c>
      <c r="E27" s="17"/>
      <c r="F27" s="18">
        <f t="shared" si="0"/>
        <v>127.73999999997068</v>
      </c>
      <c r="G27" s="19" t="s">
        <v>41</v>
      </c>
      <c r="H27" s="20" t="s">
        <v>42</v>
      </c>
      <c r="I27" s="16">
        <v>48</v>
      </c>
      <c r="J27" s="21">
        <v>48</v>
      </c>
      <c r="K27" s="22">
        <v>43986</v>
      </c>
    </row>
    <row r="28" spans="1:11" x14ac:dyDescent="0.25">
      <c r="A28" s="15">
        <v>43991</v>
      </c>
      <c r="B28" s="16">
        <v>301935</v>
      </c>
      <c r="C28" s="16" t="s">
        <v>37</v>
      </c>
      <c r="D28" s="17">
        <v>600</v>
      </c>
      <c r="E28" s="17"/>
      <c r="F28" s="18">
        <f t="shared" si="0"/>
        <v>-472.26000000002932</v>
      </c>
      <c r="G28" s="19" t="s">
        <v>38</v>
      </c>
      <c r="H28" s="20" t="s">
        <v>39</v>
      </c>
      <c r="I28" s="16">
        <v>5</v>
      </c>
      <c r="J28" s="21">
        <v>2</v>
      </c>
      <c r="K28" s="22">
        <v>43984</v>
      </c>
    </row>
    <row r="29" spans="1:11" x14ac:dyDescent="0.25">
      <c r="A29" s="15">
        <v>43992</v>
      </c>
      <c r="B29" s="16">
        <v>301934</v>
      </c>
      <c r="C29" s="16" t="s">
        <v>37</v>
      </c>
      <c r="D29" s="17">
        <v>37540</v>
      </c>
      <c r="E29" s="17"/>
      <c r="F29" s="18">
        <f t="shared" si="0"/>
        <v>-38012.260000000031</v>
      </c>
      <c r="G29" s="19" t="s">
        <v>38</v>
      </c>
      <c r="H29" s="20" t="s">
        <v>43</v>
      </c>
      <c r="I29" s="16">
        <v>31728</v>
      </c>
      <c r="J29" s="21">
        <v>47</v>
      </c>
      <c r="K29" s="22">
        <v>43977</v>
      </c>
    </row>
    <row r="30" spans="1:11" x14ac:dyDescent="0.25">
      <c r="A30" s="15">
        <v>43992</v>
      </c>
      <c r="B30" s="16">
        <v>301955</v>
      </c>
      <c r="C30" s="16" t="s">
        <v>37</v>
      </c>
      <c r="D30" s="17">
        <v>12106.65</v>
      </c>
      <c r="E30" s="17"/>
      <c r="F30" s="18">
        <f t="shared" si="0"/>
        <v>-50118.910000000033</v>
      </c>
      <c r="G30" s="19" t="s">
        <v>38</v>
      </c>
      <c r="H30" s="20" t="s">
        <v>44</v>
      </c>
      <c r="I30" s="16">
        <v>26</v>
      </c>
      <c r="J30" s="21">
        <v>48</v>
      </c>
      <c r="K30" s="22">
        <v>43986</v>
      </c>
    </row>
    <row r="31" spans="1:11" x14ac:dyDescent="0.25">
      <c r="A31" s="15">
        <v>43992</v>
      </c>
      <c r="B31" s="16">
        <v>301952</v>
      </c>
      <c r="C31" s="16" t="s">
        <v>37</v>
      </c>
      <c r="D31" s="17">
        <v>844.65</v>
      </c>
      <c r="E31" s="17"/>
      <c r="F31" s="18">
        <f t="shared" si="0"/>
        <v>-50963.560000000034</v>
      </c>
      <c r="G31" s="19" t="s">
        <v>38</v>
      </c>
      <c r="H31" s="20" t="s">
        <v>45</v>
      </c>
      <c r="I31" s="16">
        <v>136</v>
      </c>
      <c r="J31" s="21">
        <v>37</v>
      </c>
      <c r="K31" s="22">
        <v>43990</v>
      </c>
    </row>
    <row r="32" spans="1:11" x14ac:dyDescent="0.25">
      <c r="A32" s="15">
        <v>43992</v>
      </c>
      <c r="B32" s="16">
        <v>301951</v>
      </c>
      <c r="C32" s="16" t="s">
        <v>37</v>
      </c>
      <c r="D32" s="17">
        <v>6475.6500000000005</v>
      </c>
      <c r="E32" s="17"/>
      <c r="F32" s="18">
        <f t="shared" si="0"/>
        <v>-57439.210000000036</v>
      </c>
      <c r="G32" s="19" t="s">
        <v>38</v>
      </c>
      <c r="H32" s="20" t="s">
        <v>46</v>
      </c>
      <c r="I32" s="16">
        <v>653</v>
      </c>
      <c r="J32" s="21">
        <v>7</v>
      </c>
      <c r="K32" s="22">
        <v>43990</v>
      </c>
    </row>
    <row r="33" spans="1:11" x14ac:dyDescent="0.25">
      <c r="A33" s="15">
        <v>43992</v>
      </c>
      <c r="B33" s="16">
        <v>301950</v>
      </c>
      <c r="C33" s="16" t="s">
        <v>37</v>
      </c>
      <c r="D33" s="17">
        <v>9350</v>
      </c>
      <c r="E33" s="17"/>
      <c r="F33" s="18">
        <f t="shared" si="0"/>
        <v>-66789.210000000036</v>
      </c>
      <c r="G33" s="19" t="s">
        <v>38</v>
      </c>
      <c r="H33" s="20" t="s">
        <v>47</v>
      </c>
      <c r="I33" s="16">
        <v>234</v>
      </c>
      <c r="J33" s="21">
        <v>2</v>
      </c>
      <c r="K33" s="22">
        <v>43990</v>
      </c>
    </row>
    <row r="34" spans="1:11" x14ac:dyDescent="0.25">
      <c r="A34" s="15">
        <v>43992</v>
      </c>
      <c r="B34" s="16">
        <v>301939</v>
      </c>
      <c r="C34" s="16" t="s">
        <v>37</v>
      </c>
      <c r="D34" s="17">
        <v>600</v>
      </c>
      <c r="E34" s="17"/>
      <c r="F34" s="18">
        <f t="shared" si="0"/>
        <v>-67389.210000000036</v>
      </c>
      <c r="G34" s="19" t="s">
        <v>38</v>
      </c>
      <c r="H34" s="20" t="s">
        <v>48</v>
      </c>
      <c r="I34" s="16">
        <v>146</v>
      </c>
      <c r="J34" s="21">
        <v>8</v>
      </c>
      <c r="K34" s="22">
        <v>43990</v>
      </c>
    </row>
    <row r="35" spans="1:11" x14ac:dyDescent="0.25">
      <c r="A35" s="15">
        <v>43992</v>
      </c>
      <c r="B35" s="16">
        <v>301956</v>
      </c>
      <c r="C35" s="16" t="s">
        <v>37</v>
      </c>
      <c r="D35" s="17">
        <v>10417.35</v>
      </c>
      <c r="E35" s="17"/>
      <c r="F35" s="18">
        <f t="shared" si="0"/>
        <v>-77806.560000000041</v>
      </c>
      <c r="G35" s="19" t="s">
        <v>38</v>
      </c>
      <c r="H35" s="20" t="s">
        <v>49</v>
      </c>
      <c r="I35" s="16">
        <v>96</v>
      </c>
      <c r="J35" s="21">
        <v>27</v>
      </c>
      <c r="K35" s="22">
        <v>43990</v>
      </c>
    </row>
    <row r="36" spans="1:11" x14ac:dyDescent="0.25">
      <c r="A36" s="15">
        <v>43992</v>
      </c>
      <c r="B36" s="16">
        <v>301946</v>
      </c>
      <c r="C36" s="16" t="s">
        <v>37</v>
      </c>
      <c r="D36" s="17">
        <v>3200</v>
      </c>
      <c r="E36" s="17"/>
      <c r="F36" s="18">
        <f t="shared" si="0"/>
        <v>-81006.560000000041</v>
      </c>
      <c r="G36" s="19" t="s">
        <v>38</v>
      </c>
      <c r="H36" s="20" t="s">
        <v>50</v>
      </c>
      <c r="I36" s="16">
        <v>108</v>
      </c>
      <c r="J36" s="21">
        <v>26</v>
      </c>
      <c r="K36" s="22">
        <v>43990</v>
      </c>
    </row>
    <row r="37" spans="1:11" x14ac:dyDescent="0.25">
      <c r="A37" s="15">
        <v>43992</v>
      </c>
      <c r="B37" s="16">
        <v>301948</v>
      </c>
      <c r="C37" s="16" t="s">
        <v>37</v>
      </c>
      <c r="D37" s="17">
        <v>2500</v>
      </c>
      <c r="E37" s="17"/>
      <c r="F37" s="18">
        <f t="shared" si="0"/>
        <v>-83506.560000000041</v>
      </c>
      <c r="G37" s="19" t="s">
        <v>38</v>
      </c>
      <c r="H37" s="20" t="s">
        <v>51</v>
      </c>
      <c r="I37" s="16">
        <v>26</v>
      </c>
      <c r="J37" s="21">
        <v>26</v>
      </c>
      <c r="K37" s="22">
        <v>43990</v>
      </c>
    </row>
    <row r="38" spans="1:11" x14ac:dyDescent="0.25">
      <c r="A38" s="15">
        <v>43992</v>
      </c>
      <c r="B38" s="16">
        <v>301953</v>
      </c>
      <c r="C38" s="16" t="s">
        <v>37</v>
      </c>
      <c r="D38" s="17">
        <v>950</v>
      </c>
      <c r="E38" s="17"/>
      <c r="F38" s="18">
        <f t="shared" si="0"/>
        <v>-84456.560000000041</v>
      </c>
      <c r="G38" s="19" t="s">
        <v>38</v>
      </c>
      <c r="H38" s="20" t="s">
        <v>52</v>
      </c>
      <c r="I38" s="16">
        <v>81</v>
      </c>
      <c r="J38" s="21">
        <v>1</v>
      </c>
      <c r="K38" s="22">
        <v>43990</v>
      </c>
    </row>
    <row r="39" spans="1:11" x14ac:dyDescent="0.25">
      <c r="A39" s="15">
        <v>43992</v>
      </c>
      <c r="B39" s="16">
        <v>301947</v>
      </c>
      <c r="C39" s="16" t="s">
        <v>37</v>
      </c>
      <c r="D39" s="17">
        <v>4739.42</v>
      </c>
      <c r="E39" s="17"/>
      <c r="F39" s="18">
        <f t="shared" si="0"/>
        <v>-89195.98000000004</v>
      </c>
      <c r="G39" s="19" t="s">
        <v>38</v>
      </c>
      <c r="H39" s="20" t="s">
        <v>53</v>
      </c>
      <c r="I39" s="16">
        <v>386</v>
      </c>
      <c r="J39" s="21">
        <v>8</v>
      </c>
      <c r="K39" s="22">
        <v>43990</v>
      </c>
    </row>
    <row r="40" spans="1:11" x14ac:dyDescent="0.25">
      <c r="A40" s="15">
        <v>43992</v>
      </c>
      <c r="B40" s="16">
        <v>301957</v>
      </c>
      <c r="C40" s="16" t="s">
        <v>37</v>
      </c>
      <c r="D40" s="17">
        <v>10500</v>
      </c>
      <c r="E40" s="17"/>
      <c r="F40" s="18">
        <f t="shared" si="0"/>
        <v>-99695.98000000004</v>
      </c>
      <c r="G40" s="19" t="s">
        <v>38</v>
      </c>
      <c r="H40" s="20" t="s">
        <v>54</v>
      </c>
      <c r="I40" s="16">
        <v>116</v>
      </c>
      <c r="J40" s="21">
        <v>6</v>
      </c>
      <c r="K40" s="22">
        <v>43987</v>
      </c>
    </row>
    <row r="41" spans="1:11" x14ac:dyDescent="0.25">
      <c r="A41" s="15">
        <v>43992</v>
      </c>
      <c r="B41" s="16">
        <v>301961</v>
      </c>
      <c r="C41" s="16" t="s">
        <v>37</v>
      </c>
      <c r="D41" s="17">
        <v>6300</v>
      </c>
      <c r="E41" s="17"/>
      <c r="F41" s="18">
        <f t="shared" si="0"/>
        <v>-105995.98000000004</v>
      </c>
      <c r="G41" s="19" t="s">
        <v>38</v>
      </c>
      <c r="H41" s="20" t="s">
        <v>55</v>
      </c>
      <c r="I41" s="16">
        <v>18</v>
      </c>
      <c r="J41" s="21">
        <v>5</v>
      </c>
      <c r="K41" s="22">
        <v>43990</v>
      </c>
    </row>
    <row r="42" spans="1:11" x14ac:dyDescent="0.25">
      <c r="A42" s="15">
        <v>43992</v>
      </c>
      <c r="B42" s="16">
        <v>301949</v>
      </c>
      <c r="C42" s="16" t="s">
        <v>37</v>
      </c>
      <c r="D42" s="17">
        <v>5300</v>
      </c>
      <c r="E42" s="17"/>
      <c r="F42" s="18">
        <f t="shared" si="0"/>
        <v>-111295.98000000004</v>
      </c>
      <c r="G42" s="19" t="s">
        <v>38</v>
      </c>
      <c r="H42" s="20" t="s">
        <v>56</v>
      </c>
      <c r="I42" s="16">
        <v>40</v>
      </c>
      <c r="J42" s="21">
        <v>2</v>
      </c>
      <c r="K42" s="22">
        <v>43990</v>
      </c>
    </row>
    <row r="43" spans="1:11" x14ac:dyDescent="0.25">
      <c r="A43" s="15">
        <v>43992</v>
      </c>
      <c r="B43" s="16">
        <v>301941</v>
      </c>
      <c r="C43" s="16" t="s">
        <v>37</v>
      </c>
      <c r="D43" s="17">
        <v>14700</v>
      </c>
      <c r="E43" s="17"/>
      <c r="F43" s="18">
        <f t="shared" si="0"/>
        <v>-125995.98000000004</v>
      </c>
      <c r="G43" s="19" t="s">
        <v>38</v>
      </c>
      <c r="H43" s="20" t="s">
        <v>57</v>
      </c>
      <c r="I43" s="16">
        <v>12</v>
      </c>
      <c r="J43" s="21">
        <v>12</v>
      </c>
      <c r="K43" s="22">
        <v>43990</v>
      </c>
    </row>
    <row r="44" spans="1:11" x14ac:dyDescent="0.25">
      <c r="A44" s="15">
        <v>43992</v>
      </c>
      <c r="B44" s="16">
        <v>301958</v>
      </c>
      <c r="C44" s="16" t="s">
        <v>37</v>
      </c>
      <c r="D44" s="17">
        <v>8600</v>
      </c>
      <c r="E44" s="17"/>
      <c r="F44" s="18">
        <f t="shared" si="0"/>
        <v>-134595.98000000004</v>
      </c>
      <c r="G44" s="19" t="s">
        <v>38</v>
      </c>
      <c r="H44" s="20" t="s">
        <v>58</v>
      </c>
      <c r="I44" s="16">
        <v>9</v>
      </c>
      <c r="J44" s="21">
        <v>8</v>
      </c>
      <c r="K44" s="22">
        <v>43987</v>
      </c>
    </row>
    <row r="45" spans="1:11" x14ac:dyDescent="0.25">
      <c r="A45" s="15">
        <v>43992</v>
      </c>
      <c r="B45" s="16">
        <v>301962</v>
      </c>
      <c r="C45" s="16" t="s">
        <v>37</v>
      </c>
      <c r="D45" s="17">
        <v>3378.6</v>
      </c>
      <c r="E45" s="17"/>
      <c r="F45" s="18">
        <f t="shared" si="0"/>
        <v>-137974.58000000005</v>
      </c>
      <c r="G45" s="19" t="s">
        <v>38</v>
      </c>
      <c r="H45" s="20" t="s">
        <v>59</v>
      </c>
      <c r="I45" s="16">
        <v>34</v>
      </c>
      <c r="J45" s="21">
        <v>4</v>
      </c>
      <c r="K45" s="22">
        <v>43990</v>
      </c>
    </row>
    <row r="46" spans="1:11" x14ac:dyDescent="0.25">
      <c r="A46" s="15">
        <v>43992</v>
      </c>
      <c r="B46" s="16">
        <v>301945</v>
      </c>
      <c r="C46" s="16" t="s">
        <v>37</v>
      </c>
      <c r="D46" s="17">
        <v>2000</v>
      </c>
      <c r="E46" s="17"/>
      <c r="F46" s="18">
        <f t="shared" si="0"/>
        <v>-139974.58000000005</v>
      </c>
      <c r="G46" s="19" t="s">
        <v>38</v>
      </c>
      <c r="H46" s="20" t="s">
        <v>60</v>
      </c>
      <c r="I46" s="16">
        <v>9</v>
      </c>
      <c r="J46" s="21">
        <v>6</v>
      </c>
      <c r="K46" s="22">
        <v>43990</v>
      </c>
    </row>
    <row r="47" spans="1:11" x14ac:dyDescent="0.25">
      <c r="A47" s="15">
        <v>43992</v>
      </c>
      <c r="B47" s="16">
        <v>301959</v>
      </c>
      <c r="C47" s="16" t="s">
        <v>37</v>
      </c>
      <c r="D47" s="17">
        <v>400</v>
      </c>
      <c r="E47" s="17"/>
      <c r="F47" s="18">
        <f t="shared" si="0"/>
        <v>-140374.58000000005</v>
      </c>
      <c r="G47" s="19" t="s">
        <v>38</v>
      </c>
      <c r="H47" s="20" t="s">
        <v>61</v>
      </c>
      <c r="I47" s="16">
        <v>6</v>
      </c>
      <c r="J47" s="21">
        <v>3</v>
      </c>
      <c r="K47" s="22">
        <v>43990</v>
      </c>
    </row>
    <row r="48" spans="1:11" x14ac:dyDescent="0.25">
      <c r="A48" s="15">
        <v>43992</v>
      </c>
      <c r="B48" s="16">
        <v>301943</v>
      </c>
      <c r="C48" s="16" t="s">
        <v>37</v>
      </c>
      <c r="D48" s="17">
        <v>3450</v>
      </c>
      <c r="E48" s="17"/>
      <c r="F48" s="18">
        <f t="shared" si="0"/>
        <v>-143824.58000000005</v>
      </c>
      <c r="G48" s="19" t="s">
        <v>38</v>
      </c>
      <c r="H48" s="20" t="s">
        <v>62</v>
      </c>
      <c r="I48" s="16">
        <v>9</v>
      </c>
      <c r="J48" s="21">
        <v>6</v>
      </c>
      <c r="K48" s="22">
        <v>43990</v>
      </c>
    </row>
    <row r="49" spans="1:11" x14ac:dyDescent="0.25">
      <c r="A49" s="15">
        <v>43992</v>
      </c>
      <c r="B49" s="16">
        <v>301942</v>
      </c>
      <c r="C49" s="16" t="s">
        <v>37</v>
      </c>
      <c r="D49" s="17">
        <v>2600</v>
      </c>
      <c r="E49" s="17"/>
      <c r="F49" s="18">
        <f t="shared" si="0"/>
        <v>-146424.58000000005</v>
      </c>
      <c r="G49" s="19" t="s">
        <v>38</v>
      </c>
      <c r="H49" s="20" t="s">
        <v>63</v>
      </c>
      <c r="I49" s="16">
        <v>4</v>
      </c>
      <c r="J49" s="21">
        <v>4</v>
      </c>
      <c r="K49" s="22">
        <v>43990</v>
      </c>
    </row>
    <row r="50" spans="1:11" x14ac:dyDescent="0.25">
      <c r="A50" s="15">
        <v>43992</v>
      </c>
      <c r="B50" s="16">
        <v>301937</v>
      </c>
      <c r="C50" s="16" t="s">
        <v>37</v>
      </c>
      <c r="D50" s="17">
        <v>3600</v>
      </c>
      <c r="E50" s="17"/>
      <c r="F50" s="18">
        <f t="shared" si="0"/>
        <v>-150024.58000000005</v>
      </c>
      <c r="G50" s="19" t="s">
        <v>38</v>
      </c>
      <c r="H50" s="20" t="s">
        <v>64</v>
      </c>
      <c r="I50" s="16">
        <v>5</v>
      </c>
      <c r="J50" s="21">
        <v>3</v>
      </c>
      <c r="K50" s="22">
        <v>43990</v>
      </c>
    </row>
    <row r="51" spans="1:11" x14ac:dyDescent="0.25">
      <c r="A51" s="15">
        <v>43992</v>
      </c>
      <c r="B51" s="16">
        <v>727220</v>
      </c>
      <c r="C51" s="16" t="s">
        <v>20</v>
      </c>
      <c r="D51" s="17"/>
      <c r="E51" s="17">
        <v>149552.32000000001</v>
      </c>
      <c r="F51" s="18">
        <f t="shared" si="0"/>
        <v>-472.26000000003842</v>
      </c>
      <c r="G51" s="19" t="s">
        <v>21</v>
      </c>
      <c r="H51" s="20"/>
      <c r="I51" s="16"/>
      <c r="J51" s="21"/>
      <c r="K51" s="22"/>
    </row>
    <row r="52" spans="1:11" x14ac:dyDescent="0.25">
      <c r="A52" s="15">
        <v>43994</v>
      </c>
      <c r="B52" s="16">
        <v>301963</v>
      </c>
      <c r="C52" s="16" t="s">
        <v>37</v>
      </c>
      <c r="D52" s="17">
        <v>45693.440000000002</v>
      </c>
      <c r="E52" s="17"/>
      <c r="F52" s="18">
        <f t="shared" si="0"/>
        <v>-46165.700000000041</v>
      </c>
      <c r="G52" s="19" t="s">
        <v>38</v>
      </c>
      <c r="H52" s="20" t="s">
        <v>65</v>
      </c>
      <c r="I52" s="16">
        <v>525</v>
      </c>
      <c r="J52" s="21">
        <v>47</v>
      </c>
      <c r="K52" s="22">
        <v>43987</v>
      </c>
    </row>
    <row r="53" spans="1:11" x14ac:dyDescent="0.25">
      <c r="A53" s="15">
        <v>43994</v>
      </c>
      <c r="B53" s="16">
        <v>301940</v>
      </c>
      <c r="C53" s="16" t="s">
        <v>37</v>
      </c>
      <c r="D53" s="17">
        <v>6194.1</v>
      </c>
      <c r="E53" s="17"/>
      <c r="F53" s="18">
        <f t="shared" si="0"/>
        <v>-52359.800000000039</v>
      </c>
      <c r="G53" s="19" t="s">
        <v>38</v>
      </c>
      <c r="H53" s="20" t="s">
        <v>66</v>
      </c>
      <c r="I53" s="16">
        <v>315</v>
      </c>
      <c r="J53" s="21">
        <v>5</v>
      </c>
      <c r="K53" s="22">
        <v>43990</v>
      </c>
    </row>
    <row r="54" spans="1:11" x14ac:dyDescent="0.25">
      <c r="A54" s="15">
        <v>43994</v>
      </c>
      <c r="B54" s="16">
        <v>727220</v>
      </c>
      <c r="C54" s="16" t="s">
        <v>20</v>
      </c>
      <c r="D54" s="17"/>
      <c r="E54" s="17">
        <v>66221.06</v>
      </c>
      <c r="F54" s="18">
        <f t="shared" si="0"/>
        <v>13861.259999999958</v>
      </c>
      <c r="G54" s="19" t="s">
        <v>21</v>
      </c>
      <c r="H54" s="20"/>
      <c r="I54" s="16"/>
      <c r="J54" s="21"/>
      <c r="K54" s="22"/>
    </row>
    <row r="55" spans="1:11" x14ac:dyDescent="0.25">
      <c r="A55" s="15">
        <v>43994</v>
      </c>
      <c r="B55" s="16">
        <v>301960</v>
      </c>
      <c r="C55" s="16" t="s">
        <v>37</v>
      </c>
      <c r="D55" s="17">
        <v>2600</v>
      </c>
      <c r="E55" s="17"/>
      <c r="F55" s="18">
        <f t="shared" si="0"/>
        <v>11261.259999999958</v>
      </c>
      <c r="G55" s="19" t="s">
        <v>38</v>
      </c>
      <c r="H55" s="20" t="s">
        <v>67</v>
      </c>
      <c r="I55" s="16">
        <v>98</v>
      </c>
      <c r="J55" s="21">
        <v>12</v>
      </c>
      <c r="K55" s="22">
        <v>43990</v>
      </c>
    </row>
    <row r="56" spans="1:11" x14ac:dyDescent="0.25">
      <c r="A56" s="15">
        <v>43994</v>
      </c>
      <c r="B56" s="16">
        <v>301944</v>
      </c>
      <c r="C56" s="16" t="s">
        <v>37</v>
      </c>
      <c r="D56" s="17">
        <v>800</v>
      </c>
      <c r="E56" s="17"/>
      <c r="F56" s="18">
        <f t="shared" si="0"/>
        <v>10461.259999999958</v>
      </c>
      <c r="G56" s="19" t="s">
        <v>38</v>
      </c>
      <c r="H56" s="20" t="s">
        <v>68</v>
      </c>
      <c r="I56" s="16">
        <v>20</v>
      </c>
      <c r="J56" s="21">
        <v>4</v>
      </c>
      <c r="K56" s="22">
        <v>43990</v>
      </c>
    </row>
    <row r="57" spans="1:11" x14ac:dyDescent="0.25">
      <c r="A57" s="15">
        <v>43994</v>
      </c>
      <c r="B57" s="16">
        <v>301954</v>
      </c>
      <c r="C57" s="16" t="s">
        <v>37</v>
      </c>
      <c r="D57" s="17">
        <v>10933.52</v>
      </c>
      <c r="E57" s="17"/>
      <c r="F57" s="18">
        <f t="shared" si="0"/>
        <v>-472.26000000004206</v>
      </c>
      <c r="G57" s="19" t="s">
        <v>38</v>
      </c>
      <c r="H57" s="20" t="s">
        <v>69</v>
      </c>
      <c r="I57" s="16">
        <v>982</v>
      </c>
      <c r="J57" s="21">
        <v>46</v>
      </c>
      <c r="K57" s="22">
        <v>43990</v>
      </c>
    </row>
    <row r="58" spans="1:11" x14ac:dyDescent="0.25">
      <c r="A58" s="15">
        <v>43997</v>
      </c>
      <c r="B58" s="16">
        <v>301973</v>
      </c>
      <c r="C58" s="16" t="s">
        <v>37</v>
      </c>
      <c r="D58" s="17">
        <v>3200</v>
      </c>
      <c r="E58" s="17"/>
      <c r="F58" s="18">
        <f t="shared" si="0"/>
        <v>-3672.2600000000421</v>
      </c>
      <c r="G58" s="19" t="s">
        <v>38</v>
      </c>
      <c r="H58" s="20" t="s">
        <v>70</v>
      </c>
      <c r="I58" s="16">
        <v>114</v>
      </c>
      <c r="J58" s="21">
        <v>11</v>
      </c>
      <c r="K58" s="22">
        <v>43992</v>
      </c>
    </row>
    <row r="59" spans="1:11" x14ac:dyDescent="0.25">
      <c r="A59" s="15">
        <v>43997</v>
      </c>
      <c r="B59" s="16">
        <v>301965</v>
      </c>
      <c r="C59" s="16" t="s">
        <v>37</v>
      </c>
      <c r="D59" s="17">
        <v>600</v>
      </c>
      <c r="E59" s="17"/>
      <c r="F59" s="18">
        <f t="shared" si="0"/>
        <v>-4272.2600000000421</v>
      </c>
      <c r="G59" s="19" t="s">
        <v>38</v>
      </c>
      <c r="H59" s="20" t="s">
        <v>62</v>
      </c>
      <c r="I59" s="16">
        <v>10</v>
      </c>
      <c r="J59" s="21">
        <v>4</v>
      </c>
      <c r="K59" s="22">
        <v>43992</v>
      </c>
    </row>
    <row r="60" spans="1:11" x14ac:dyDescent="0.25">
      <c r="A60" s="15">
        <v>43997</v>
      </c>
      <c r="B60" s="16">
        <v>727220</v>
      </c>
      <c r="C60" s="16" t="s">
        <v>20</v>
      </c>
      <c r="D60" s="17"/>
      <c r="E60" s="17">
        <v>45525.35</v>
      </c>
      <c r="F60" s="18">
        <f t="shared" si="0"/>
        <v>41253.089999999953</v>
      </c>
      <c r="G60" s="19" t="s">
        <v>21</v>
      </c>
      <c r="H60" s="20"/>
      <c r="I60" s="16"/>
      <c r="J60" s="21"/>
      <c r="K60" s="22"/>
    </row>
    <row r="61" spans="1:11" x14ac:dyDescent="0.25">
      <c r="A61" s="15">
        <v>43997</v>
      </c>
      <c r="B61" s="16">
        <v>301966</v>
      </c>
      <c r="C61" s="16" t="s">
        <v>37</v>
      </c>
      <c r="D61" s="17">
        <v>1300</v>
      </c>
      <c r="E61" s="17"/>
      <c r="F61" s="18">
        <f t="shared" si="0"/>
        <v>39953.089999999953</v>
      </c>
      <c r="G61" s="19" t="s">
        <v>38</v>
      </c>
      <c r="H61" s="20" t="s">
        <v>71</v>
      </c>
      <c r="I61" s="16">
        <v>67</v>
      </c>
      <c r="J61" s="21">
        <v>2</v>
      </c>
      <c r="K61" s="22">
        <v>43992</v>
      </c>
    </row>
    <row r="62" spans="1:11" x14ac:dyDescent="0.25">
      <c r="A62" s="15">
        <v>43997</v>
      </c>
      <c r="B62" s="16">
        <v>301974</v>
      </c>
      <c r="C62" s="16" t="s">
        <v>37</v>
      </c>
      <c r="D62" s="17">
        <v>2600</v>
      </c>
      <c r="E62" s="17"/>
      <c r="F62" s="18">
        <f t="shared" si="0"/>
        <v>37353.089999999953</v>
      </c>
      <c r="G62" s="19" t="s">
        <v>38</v>
      </c>
      <c r="H62" s="20" t="s">
        <v>72</v>
      </c>
      <c r="I62" s="16">
        <v>22</v>
      </c>
      <c r="J62" s="21">
        <v>1</v>
      </c>
      <c r="K62" s="22">
        <v>43992</v>
      </c>
    </row>
    <row r="63" spans="1:11" x14ac:dyDescent="0.25">
      <c r="A63" s="15">
        <v>43997</v>
      </c>
      <c r="B63" s="16">
        <v>301967</v>
      </c>
      <c r="C63" s="16" t="s">
        <v>37</v>
      </c>
      <c r="D63" s="17">
        <v>4500</v>
      </c>
      <c r="E63" s="17"/>
      <c r="F63" s="18">
        <f t="shared" si="0"/>
        <v>32853.089999999953</v>
      </c>
      <c r="G63" s="19" t="s">
        <v>38</v>
      </c>
      <c r="H63" s="20" t="s">
        <v>73</v>
      </c>
      <c r="I63" s="16">
        <v>6</v>
      </c>
      <c r="J63" s="21">
        <v>6</v>
      </c>
      <c r="K63" s="22">
        <v>43992</v>
      </c>
    </row>
    <row r="64" spans="1:11" x14ac:dyDescent="0.25">
      <c r="A64" s="15">
        <v>43997</v>
      </c>
      <c r="B64" s="16">
        <v>301970</v>
      </c>
      <c r="C64" s="16" t="s">
        <v>37</v>
      </c>
      <c r="D64" s="17">
        <v>15400</v>
      </c>
      <c r="E64" s="17"/>
      <c r="F64" s="18">
        <f t="shared" si="0"/>
        <v>17453.089999999953</v>
      </c>
      <c r="G64" s="19" t="s">
        <v>38</v>
      </c>
      <c r="H64" s="20" t="s">
        <v>74</v>
      </c>
      <c r="I64" s="16">
        <v>184</v>
      </c>
      <c r="J64" s="21">
        <v>1</v>
      </c>
      <c r="K64" s="22">
        <v>43992</v>
      </c>
    </row>
    <row r="65" spans="1:11" x14ac:dyDescent="0.25">
      <c r="A65" s="15">
        <v>43997</v>
      </c>
      <c r="B65" s="16">
        <v>301975</v>
      </c>
      <c r="C65" s="16" t="s">
        <v>37</v>
      </c>
      <c r="D65" s="17">
        <v>17925.350000000002</v>
      </c>
      <c r="E65" s="17"/>
      <c r="F65" s="18">
        <f t="shared" si="0"/>
        <v>-472.26000000004933</v>
      </c>
      <c r="G65" s="19" t="s">
        <v>38</v>
      </c>
      <c r="H65" s="20" t="s">
        <v>75</v>
      </c>
      <c r="I65" s="16">
        <v>68</v>
      </c>
      <c r="J65" s="21">
        <v>7</v>
      </c>
      <c r="K65" s="22">
        <v>43991</v>
      </c>
    </row>
    <row r="66" spans="1:11" x14ac:dyDescent="0.25">
      <c r="A66" s="15">
        <v>43998</v>
      </c>
      <c r="B66" s="16">
        <v>301968</v>
      </c>
      <c r="C66" s="16" t="s">
        <v>37</v>
      </c>
      <c r="D66" s="17">
        <v>1800</v>
      </c>
      <c r="E66" s="17"/>
      <c r="F66" s="18">
        <f t="shared" si="0"/>
        <v>-2272.2600000000493</v>
      </c>
      <c r="G66" s="19" t="s">
        <v>38</v>
      </c>
      <c r="H66" s="20" t="s">
        <v>76</v>
      </c>
      <c r="I66" s="16">
        <v>25</v>
      </c>
      <c r="J66" s="21">
        <v>6</v>
      </c>
      <c r="K66" s="22">
        <v>43992</v>
      </c>
    </row>
    <row r="67" spans="1:11" x14ac:dyDescent="0.25">
      <c r="A67" s="15">
        <v>43998</v>
      </c>
      <c r="B67" s="16">
        <v>301964</v>
      </c>
      <c r="C67" s="16" t="s">
        <v>37</v>
      </c>
      <c r="D67" s="17">
        <v>2000</v>
      </c>
      <c r="E67" s="17"/>
      <c r="F67" s="18">
        <f t="shared" si="0"/>
        <v>-4272.2600000000493</v>
      </c>
      <c r="G67" s="19" t="s">
        <v>38</v>
      </c>
      <c r="H67" s="20" t="s">
        <v>77</v>
      </c>
      <c r="I67" s="16">
        <v>8</v>
      </c>
      <c r="J67" s="21">
        <v>1</v>
      </c>
      <c r="K67" s="22">
        <v>43991</v>
      </c>
    </row>
    <row r="68" spans="1:11" x14ac:dyDescent="0.25">
      <c r="A68" s="15">
        <v>43998</v>
      </c>
      <c r="B68" s="16">
        <v>1</v>
      </c>
      <c r="C68" s="16" t="s">
        <v>31</v>
      </c>
      <c r="D68" s="17"/>
      <c r="E68" s="17">
        <v>335000</v>
      </c>
      <c r="F68" s="18">
        <f t="shared" si="0"/>
        <v>330727.73999999993</v>
      </c>
      <c r="G68" s="19" t="s">
        <v>28</v>
      </c>
      <c r="H68" s="20"/>
      <c r="I68" s="16"/>
      <c r="J68" s="21"/>
      <c r="K68" s="22"/>
    </row>
    <row r="69" spans="1:11" x14ac:dyDescent="0.25">
      <c r="A69" s="15">
        <v>43998</v>
      </c>
      <c r="B69" s="16">
        <v>301971</v>
      </c>
      <c r="C69" s="16" t="s">
        <v>37</v>
      </c>
      <c r="D69" s="17">
        <v>2346.25</v>
      </c>
      <c r="E69" s="17"/>
      <c r="F69" s="18">
        <f t="shared" si="0"/>
        <v>328381.48999999993</v>
      </c>
      <c r="G69" s="19" t="s">
        <v>38</v>
      </c>
      <c r="H69" s="20" t="s">
        <v>78</v>
      </c>
      <c r="I69" s="16">
        <v>20140</v>
      </c>
      <c r="J69" s="21">
        <v>11</v>
      </c>
      <c r="K69" s="22">
        <v>43992</v>
      </c>
    </row>
    <row r="70" spans="1:11" x14ac:dyDescent="0.25">
      <c r="A70" s="15">
        <v>43998</v>
      </c>
      <c r="B70" s="16">
        <v>301972</v>
      </c>
      <c r="C70" s="16" t="s">
        <v>37</v>
      </c>
      <c r="D70" s="17">
        <v>8000</v>
      </c>
      <c r="E70" s="17"/>
      <c r="F70" s="18">
        <f t="shared" si="0"/>
        <v>320381.48999999993</v>
      </c>
      <c r="G70" s="19" t="s">
        <v>38</v>
      </c>
      <c r="H70" s="20" t="s">
        <v>79</v>
      </c>
      <c r="I70" s="16">
        <v>50</v>
      </c>
      <c r="J70" s="21">
        <v>9</v>
      </c>
      <c r="K70" s="22">
        <v>43993</v>
      </c>
    </row>
    <row r="71" spans="1:11" x14ac:dyDescent="0.25">
      <c r="A71" s="15">
        <v>43999</v>
      </c>
      <c r="B71" s="16">
        <v>301747</v>
      </c>
      <c r="C71" s="16" t="s">
        <v>37</v>
      </c>
      <c r="D71" s="17">
        <v>280</v>
      </c>
      <c r="E71" s="17"/>
      <c r="F71" s="18">
        <f t="shared" si="0"/>
        <v>320101.48999999993</v>
      </c>
      <c r="G71" s="19" t="s">
        <v>38</v>
      </c>
      <c r="H71" s="20" t="s">
        <v>80</v>
      </c>
      <c r="I71" s="16">
        <v>292</v>
      </c>
      <c r="J71" s="21">
        <v>39</v>
      </c>
      <c r="K71" s="22">
        <v>43893</v>
      </c>
    </row>
    <row r="72" spans="1:11" x14ac:dyDescent="0.25">
      <c r="A72" s="15">
        <v>44000</v>
      </c>
      <c r="B72" s="16">
        <v>727220</v>
      </c>
      <c r="C72" s="16" t="s">
        <v>20</v>
      </c>
      <c r="D72" s="17"/>
      <c r="E72" s="17">
        <v>22908</v>
      </c>
      <c r="F72" s="18">
        <f t="shared" si="0"/>
        <v>343009.48999999993</v>
      </c>
      <c r="G72" s="19" t="s">
        <v>21</v>
      </c>
      <c r="H72" s="20"/>
      <c r="I72" s="16"/>
      <c r="J72" s="21"/>
      <c r="K72" s="22"/>
    </row>
    <row r="73" spans="1:11" x14ac:dyDescent="0.25">
      <c r="A73" s="15">
        <v>44000</v>
      </c>
      <c r="B73" s="16">
        <v>301976</v>
      </c>
      <c r="C73" s="16" t="s">
        <v>37</v>
      </c>
      <c r="D73" s="17">
        <v>1689.3</v>
      </c>
      <c r="E73" s="17"/>
      <c r="F73" s="18">
        <f t="shared" si="0"/>
        <v>341320.18999999994</v>
      </c>
      <c r="G73" s="19" t="s">
        <v>38</v>
      </c>
      <c r="H73" s="20" t="s">
        <v>81</v>
      </c>
      <c r="I73" s="16">
        <v>176</v>
      </c>
      <c r="J73" s="21">
        <v>5</v>
      </c>
      <c r="K73" s="22">
        <v>43994</v>
      </c>
    </row>
    <row r="74" spans="1:11" x14ac:dyDescent="0.25">
      <c r="A74" s="15">
        <v>44000</v>
      </c>
      <c r="B74" s="16">
        <v>301979</v>
      </c>
      <c r="C74" s="16" t="s">
        <v>37</v>
      </c>
      <c r="D74" s="17">
        <v>5818.7</v>
      </c>
      <c r="E74" s="17"/>
      <c r="F74" s="18">
        <f t="shared" ref="F74:F97" si="1">F73-D74+E74</f>
        <v>335501.48999999993</v>
      </c>
      <c r="G74" s="19" t="s">
        <v>38</v>
      </c>
      <c r="H74" s="20" t="s">
        <v>82</v>
      </c>
      <c r="I74" s="16">
        <v>17</v>
      </c>
      <c r="J74" s="21">
        <v>8</v>
      </c>
      <c r="K74" s="22">
        <v>43997</v>
      </c>
    </row>
    <row r="75" spans="1:11" x14ac:dyDescent="0.25">
      <c r="A75" s="15">
        <v>44000</v>
      </c>
      <c r="B75" s="16">
        <v>301978</v>
      </c>
      <c r="C75" s="16" t="s">
        <v>37</v>
      </c>
      <c r="D75" s="17">
        <v>5100</v>
      </c>
      <c r="E75" s="17"/>
      <c r="F75" s="18">
        <f t="shared" si="1"/>
        <v>330401.48999999993</v>
      </c>
      <c r="G75" s="19" t="s">
        <v>38</v>
      </c>
      <c r="H75" s="20" t="s">
        <v>83</v>
      </c>
      <c r="I75" s="16">
        <v>47</v>
      </c>
      <c r="J75" s="21">
        <v>5</v>
      </c>
      <c r="K75" s="22">
        <v>43997</v>
      </c>
    </row>
    <row r="76" spans="1:11" x14ac:dyDescent="0.25">
      <c r="A76" s="15">
        <v>44000</v>
      </c>
      <c r="B76" s="16">
        <v>301977</v>
      </c>
      <c r="C76" s="16" t="s">
        <v>37</v>
      </c>
      <c r="D76" s="17">
        <v>10300</v>
      </c>
      <c r="E76" s="17"/>
      <c r="F76" s="18">
        <f t="shared" si="1"/>
        <v>320101.48999999993</v>
      </c>
      <c r="G76" s="19" t="s">
        <v>38</v>
      </c>
      <c r="H76" s="20" t="s">
        <v>84</v>
      </c>
      <c r="I76" s="16">
        <v>17</v>
      </c>
      <c r="J76" s="21">
        <v>5</v>
      </c>
      <c r="K76" s="22">
        <v>43994</v>
      </c>
    </row>
    <row r="77" spans="1:11" x14ac:dyDescent="0.25">
      <c r="A77" s="15">
        <v>44000</v>
      </c>
      <c r="B77" s="16">
        <v>344579</v>
      </c>
      <c r="C77" s="16" t="s">
        <v>32</v>
      </c>
      <c r="D77" s="17">
        <v>320573.75</v>
      </c>
      <c r="E77" s="17"/>
      <c r="F77" s="18">
        <f t="shared" si="1"/>
        <v>-472.26000000006752</v>
      </c>
      <c r="G77" s="19" t="s">
        <v>33</v>
      </c>
      <c r="H77" s="20"/>
      <c r="I77" s="16"/>
      <c r="J77" s="21"/>
      <c r="K77" s="22"/>
    </row>
    <row r="78" spans="1:11" x14ac:dyDescent="0.25">
      <c r="A78" s="15">
        <v>44001</v>
      </c>
      <c r="B78" s="16">
        <v>301921</v>
      </c>
      <c r="C78" s="16" t="s">
        <v>16</v>
      </c>
      <c r="D78" s="17">
        <v>1988.04</v>
      </c>
      <c r="E78" s="17"/>
      <c r="F78" s="18">
        <f t="shared" si="1"/>
        <v>-2460.3000000000675</v>
      </c>
      <c r="G78" s="19" t="s">
        <v>17</v>
      </c>
      <c r="H78" s="20" t="s">
        <v>85</v>
      </c>
      <c r="I78" s="16"/>
      <c r="J78" s="21"/>
      <c r="K78" s="22"/>
    </row>
    <row r="79" spans="1:11" x14ac:dyDescent="0.25">
      <c r="A79" s="15">
        <v>44001</v>
      </c>
      <c r="B79" s="16">
        <v>727220</v>
      </c>
      <c r="C79" s="16" t="s">
        <v>20</v>
      </c>
      <c r="D79" s="17"/>
      <c r="E79" s="17">
        <v>1988.04</v>
      </c>
      <c r="F79" s="18">
        <f t="shared" si="1"/>
        <v>-472.26000000006752</v>
      </c>
      <c r="G79" s="19" t="s">
        <v>21</v>
      </c>
      <c r="H79" s="20"/>
      <c r="I79" s="16"/>
      <c r="J79" s="21"/>
      <c r="K79" s="22"/>
    </row>
    <row r="80" spans="1:11" x14ac:dyDescent="0.25">
      <c r="A80" s="15">
        <v>44004</v>
      </c>
      <c r="B80" s="16">
        <v>301927</v>
      </c>
      <c r="C80" s="16" t="s">
        <v>37</v>
      </c>
      <c r="D80" s="17">
        <v>3723.87</v>
      </c>
      <c r="E80" s="17"/>
      <c r="F80" s="18">
        <f t="shared" si="1"/>
        <v>-4196.1300000000674</v>
      </c>
      <c r="G80" s="19" t="s">
        <v>17</v>
      </c>
      <c r="H80" s="20" t="s">
        <v>86</v>
      </c>
      <c r="I80" s="16"/>
      <c r="J80" s="21"/>
      <c r="K80" s="22"/>
    </row>
    <row r="81" spans="1:11" x14ac:dyDescent="0.25">
      <c r="A81" s="15">
        <v>44004</v>
      </c>
      <c r="B81" s="16">
        <v>727220</v>
      </c>
      <c r="C81" s="16" t="s">
        <v>20</v>
      </c>
      <c r="D81" s="17"/>
      <c r="E81" s="17">
        <v>3723.87</v>
      </c>
      <c r="F81" s="18">
        <f t="shared" si="1"/>
        <v>-472.26000000006752</v>
      </c>
      <c r="G81" s="19" t="s">
        <v>21</v>
      </c>
      <c r="H81" s="20"/>
      <c r="I81" s="16"/>
      <c r="J81" s="21"/>
      <c r="K81" s="22"/>
    </row>
    <row r="82" spans="1:11" x14ac:dyDescent="0.25">
      <c r="A82" s="15">
        <v>44005</v>
      </c>
      <c r="B82" s="16">
        <v>1</v>
      </c>
      <c r="C82" s="16" t="s">
        <v>31</v>
      </c>
      <c r="D82" s="17"/>
      <c r="E82" s="17">
        <v>335000</v>
      </c>
      <c r="F82" s="18">
        <f t="shared" si="1"/>
        <v>334527.73999999993</v>
      </c>
      <c r="G82" s="19" t="s">
        <v>28</v>
      </c>
      <c r="H82" s="20"/>
      <c r="I82" s="16"/>
      <c r="J82" s="21"/>
      <c r="K82" s="22"/>
    </row>
    <row r="83" spans="1:11" x14ac:dyDescent="0.25">
      <c r="A83" s="15">
        <v>44005</v>
      </c>
      <c r="B83" s="16">
        <v>301980</v>
      </c>
      <c r="C83" s="16" t="s">
        <v>37</v>
      </c>
      <c r="D83" s="17">
        <v>4800</v>
      </c>
      <c r="E83" s="17"/>
      <c r="F83" s="18">
        <f t="shared" si="1"/>
        <v>329727.73999999993</v>
      </c>
      <c r="G83" s="19" t="s">
        <v>38</v>
      </c>
      <c r="H83" s="20" t="s">
        <v>87</v>
      </c>
      <c r="I83" s="16">
        <v>17</v>
      </c>
      <c r="J83" s="21">
        <v>7</v>
      </c>
      <c r="K83" s="22">
        <v>44000</v>
      </c>
    </row>
    <row r="84" spans="1:11" x14ac:dyDescent="0.25">
      <c r="A84" s="15">
        <v>44007</v>
      </c>
      <c r="B84" s="16">
        <v>301981</v>
      </c>
      <c r="C84" s="16" t="s">
        <v>37</v>
      </c>
      <c r="D84" s="17">
        <v>1877</v>
      </c>
      <c r="E84" s="17"/>
      <c r="F84" s="18">
        <f t="shared" si="1"/>
        <v>327850.73999999993</v>
      </c>
      <c r="G84" s="19" t="s">
        <v>38</v>
      </c>
      <c r="H84" s="20" t="s">
        <v>88</v>
      </c>
      <c r="I84" s="16">
        <v>27</v>
      </c>
      <c r="J84" s="21">
        <v>1</v>
      </c>
      <c r="K84" s="22">
        <v>44000</v>
      </c>
    </row>
    <row r="85" spans="1:11" x14ac:dyDescent="0.25">
      <c r="A85" s="15">
        <v>44007</v>
      </c>
      <c r="B85" s="16">
        <v>727220</v>
      </c>
      <c r="C85" s="16" t="s">
        <v>20</v>
      </c>
      <c r="D85" s="17"/>
      <c r="E85" s="17">
        <v>1951.25</v>
      </c>
      <c r="F85" s="18">
        <f t="shared" si="1"/>
        <v>329801.98999999993</v>
      </c>
      <c r="G85" s="19" t="s">
        <v>21</v>
      </c>
      <c r="H85" s="20"/>
      <c r="I85" s="16"/>
      <c r="J85" s="21"/>
      <c r="K85" s="22"/>
    </row>
    <row r="86" spans="1:11" x14ac:dyDescent="0.25">
      <c r="A86" s="15">
        <v>44007</v>
      </c>
      <c r="B86" s="16">
        <v>210957</v>
      </c>
      <c r="C86" s="16" t="s">
        <v>32</v>
      </c>
      <c r="D86" s="17">
        <v>330200</v>
      </c>
      <c r="E86" s="17"/>
      <c r="F86" s="18">
        <f t="shared" si="1"/>
        <v>-398.01000000006752</v>
      </c>
      <c r="G86" s="19" t="s">
        <v>33</v>
      </c>
      <c r="H86" s="20"/>
      <c r="I86" s="16"/>
      <c r="J86" s="21"/>
      <c r="K86" s="22"/>
    </row>
    <row r="87" spans="1:11" x14ac:dyDescent="0.25">
      <c r="A87" s="15">
        <v>44007</v>
      </c>
      <c r="B87" s="16">
        <v>52020</v>
      </c>
      <c r="C87" s="16" t="s">
        <v>89</v>
      </c>
      <c r="D87" s="17">
        <v>74.25</v>
      </c>
      <c r="E87" s="17"/>
      <c r="F87" s="18">
        <f t="shared" si="1"/>
        <v>-472.26000000006752</v>
      </c>
      <c r="G87" s="19" t="s">
        <v>35</v>
      </c>
      <c r="H87" s="20"/>
      <c r="I87" s="16"/>
      <c r="J87" s="21"/>
      <c r="K87" s="22"/>
    </row>
    <row r="88" spans="1:11" x14ac:dyDescent="0.25">
      <c r="A88" s="15">
        <v>44011</v>
      </c>
      <c r="B88" s="16">
        <v>301992</v>
      </c>
      <c r="C88" s="16" t="s">
        <v>37</v>
      </c>
      <c r="D88" s="17">
        <v>15389.17</v>
      </c>
      <c r="E88" s="17"/>
      <c r="F88" s="18">
        <f t="shared" si="1"/>
        <v>-15861.430000000068</v>
      </c>
      <c r="G88" s="19" t="s">
        <v>17</v>
      </c>
      <c r="H88" s="20" t="s">
        <v>90</v>
      </c>
      <c r="I88" s="16"/>
      <c r="J88" s="21"/>
      <c r="K88" s="22"/>
    </row>
    <row r="89" spans="1:11" x14ac:dyDescent="0.25">
      <c r="A89" s="15">
        <v>44011</v>
      </c>
      <c r="B89" s="16">
        <v>727220</v>
      </c>
      <c r="C89" s="16" t="s">
        <v>20</v>
      </c>
      <c r="D89" s="17"/>
      <c r="E89" s="17">
        <v>28271.83</v>
      </c>
      <c r="F89" s="18">
        <f t="shared" si="1"/>
        <v>12410.399999999934</v>
      </c>
      <c r="G89" s="19" t="s">
        <v>21</v>
      </c>
      <c r="H89" s="20"/>
      <c r="I89" s="16"/>
      <c r="J89" s="21"/>
      <c r="K89" s="22"/>
    </row>
    <row r="90" spans="1:11" x14ac:dyDescent="0.25">
      <c r="A90" s="15">
        <v>44011</v>
      </c>
      <c r="B90" s="16">
        <v>301969</v>
      </c>
      <c r="C90" s="16" t="s">
        <v>37</v>
      </c>
      <c r="D90" s="17">
        <v>9385</v>
      </c>
      <c r="E90" s="17"/>
      <c r="F90" s="18">
        <f t="shared" si="1"/>
        <v>3025.3999999999342</v>
      </c>
      <c r="G90" s="19" t="s">
        <v>38</v>
      </c>
      <c r="H90" s="20" t="s">
        <v>91</v>
      </c>
      <c r="I90" s="16">
        <v>21</v>
      </c>
      <c r="J90" s="21">
        <v>1</v>
      </c>
      <c r="K90" s="22">
        <v>43992</v>
      </c>
    </row>
    <row r="91" spans="1:11" x14ac:dyDescent="0.25">
      <c r="A91" s="15">
        <v>44011</v>
      </c>
      <c r="B91" s="16">
        <v>301987</v>
      </c>
      <c r="C91" s="16" t="s">
        <v>16</v>
      </c>
      <c r="D91" s="17">
        <v>3497.66</v>
      </c>
      <c r="E91" s="17"/>
      <c r="F91" s="18">
        <f t="shared" si="1"/>
        <v>-472.2600000000657</v>
      </c>
      <c r="G91" s="19" t="s">
        <v>17</v>
      </c>
      <c r="H91" s="20" t="s">
        <v>92</v>
      </c>
      <c r="I91" s="16"/>
      <c r="J91" s="21"/>
      <c r="K91" s="22"/>
    </row>
    <row r="92" spans="1:11" x14ac:dyDescent="0.25">
      <c r="A92" s="15">
        <v>44012</v>
      </c>
      <c r="B92" s="16">
        <v>20</v>
      </c>
      <c r="C92" s="16" t="s">
        <v>93</v>
      </c>
      <c r="D92" s="17">
        <v>36.5</v>
      </c>
      <c r="E92" s="17"/>
      <c r="F92" s="18">
        <f t="shared" si="1"/>
        <v>-508.7600000000657</v>
      </c>
      <c r="G92" s="19" t="s">
        <v>35</v>
      </c>
      <c r="H92" s="20"/>
      <c r="I92" s="16"/>
      <c r="J92" s="21"/>
      <c r="K92" s="22"/>
    </row>
    <row r="93" spans="1:11" x14ac:dyDescent="0.25">
      <c r="A93" s="15">
        <v>44012</v>
      </c>
      <c r="B93" s="16">
        <v>301922</v>
      </c>
      <c r="C93" s="16" t="s">
        <v>37</v>
      </c>
      <c r="D93" s="17">
        <v>2108.29</v>
      </c>
      <c r="E93" s="17"/>
      <c r="F93" s="18">
        <f t="shared" si="1"/>
        <v>-2617.0500000000657</v>
      </c>
      <c r="G93" s="19" t="s">
        <v>17</v>
      </c>
      <c r="H93" s="20" t="s">
        <v>94</v>
      </c>
      <c r="I93" s="16"/>
      <c r="J93" s="21"/>
      <c r="K93" s="22"/>
    </row>
    <row r="94" spans="1:11" x14ac:dyDescent="0.25">
      <c r="A94" s="15">
        <v>44012</v>
      </c>
      <c r="B94" s="16">
        <v>301984</v>
      </c>
      <c r="C94" s="16" t="s">
        <v>16</v>
      </c>
      <c r="D94" s="17">
        <v>2471.9299999999998</v>
      </c>
      <c r="E94" s="17"/>
      <c r="F94" s="18">
        <f t="shared" si="1"/>
        <v>-5088.980000000065</v>
      </c>
      <c r="G94" s="19" t="s">
        <v>17</v>
      </c>
      <c r="H94" s="20" t="s">
        <v>95</v>
      </c>
      <c r="I94" s="16"/>
      <c r="J94" s="21"/>
      <c r="K94" s="22"/>
    </row>
    <row r="95" spans="1:11" x14ac:dyDescent="0.25">
      <c r="A95" s="15">
        <v>44012</v>
      </c>
      <c r="B95" s="16">
        <v>301999</v>
      </c>
      <c r="C95" s="16" t="s">
        <v>16</v>
      </c>
      <c r="D95" s="17">
        <v>2152.41</v>
      </c>
      <c r="E95" s="17"/>
      <c r="F95" s="18">
        <f t="shared" si="1"/>
        <v>-7241.3900000000649</v>
      </c>
      <c r="G95" s="19" t="s">
        <v>17</v>
      </c>
      <c r="H95" s="20" t="s">
        <v>96</v>
      </c>
      <c r="I95" s="16"/>
      <c r="J95" s="21"/>
      <c r="K95" s="22"/>
    </row>
    <row r="96" spans="1:11" x14ac:dyDescent="0.25">
      <c r="A96" s="15">
        <v>44012</v>
      </c>
      <c r="B96" s="16">
        <v>1</v>
      </c>
      <c r="C96" s="16" t="s">
        <v>31</v>
      </c>
      <c r="D96" s="17"/>
      <c r="E96" s="17">
        <v>670000</v>
      </c>
      <c r="F96" s="18">
        <f t="shared" si="1"/>
        <v>662758.61</v>
      </c>
      <c r="G96" s="19" t="s">
        <v>28</v>
      </c>
      <c r="H96" s="20"/>
      <c r="I96" s="16"/>
      <c r="J96" s="21"/>
      <c r="K96" s="22"/>
    </row>
    <row r="97" spans="1:11" x14ac:dyDescent="0.25">
      <c r="A97" s="15">
        <v>44012</v>
      </c>
      <c r="B97" s="16">
        <v>301998</v>
      </c>
      <c r="C97" s="16" t="s">
        <v>16</v>
      </c>
      <c r="D97" s="17">
        <v>2139.7200000000003</v>
      </c>
      <c r="E97" s="17"/>
      <c r="F97" s="18">
        <f t="shared" si="1"/>
        <v>660618.89</v>
      </c>
      <c r="G97" s="19" t="s">
        <v>17</v>
      </c>
      <c r="H97" s="20" t="s">
        <v>97</v>
      </c>
      <c r="I97" s="16"/>
      <c r="J97" s="21"/>
      <c r="K97" s="22"/>
    </row>
    <row r="98" spans="1:11" x14ac:dyDescent="0.25">
      <c r="A98" s="15"/>
      <c r="B98" s="16"/>
      <c r="C98" s="16"/>
      <c r="D98" s="17"/>
      <c r="E98" s="17"/>
      <c r="F98" s="18"/>
      <c r="G98" s="19"/>
      <c r="H98" s="20"/>
      <c r="I98" s="16"/>
      <c r="J98" s="21"/>
      <c r="K98" s="22"/>
    </row>
    <row r="99" spans="1:11" ht="15.75" thickBot="1" x14ac:dyDescent="0.3">
      <c r="A99" s="100" t="s">
        <v>98</v>
      </c>
      <c r="B99" s="101"/>
      <c r="C99" s="23"/>
      <c r="D99" s="24">
        <f>SUM(D10:D98)</f>
        <v>2195117.580000001</v>
      </c>
      <c r="E99" s="24">
        <f>SUM(E10:E98)</f>
        <v>2855736.47</v>
      </c>
      <c r="F99" s="25">
        <f>F9-D99+E99</f>
        <v>660618.8899999992</v>
      </c>
      <c r="G99" s="26"/>
      <c r="H99" s="27"/>
      <c r="I99" s="28"/>
      <c r="J99" s="29"/>
      <c r="K99" s="30"/>
    </row>
    <row r="100" spans="1:11" x14ac:dyDescent="0.25">
      <c r="A100" s="31" t="s">
        <v>99</v>
      </c>
      <c r="B100" s="4"/>
      <c r="C100" s="4"/>
      <c r="D100" s="5"/>
      <c r="E100" s="4"/>
      <c r="F100" s="4"/>
      <c r="G100" s="4"/>
      <c r="H100" s="4"/>
      <c r="I100" s="4"/>
      <c r="J100" s="6"/>
      <c r="K100" s="7"/>
    </row>
    <row r="101" spans="1:11" x14ac:dyDescent="0.25">
      <c r="A101" s="31"/>
      <c r="B101" s="4"/>
      <c r="C101" s="4"/>
      <c r="D101" s="5"/>
      <c r="E101" s="4"/>
      <c r="F101" s="4"/>
      <c r="G101" s="4"/>
      <c r="H101" s="4"/>
      <c r="I101" s="4"/>
      <c r="J101" s="6"/>
      <c r="K101" s="7"/>
    </row>
    <row r="102" spans="1:11" x14ac:dyDescent="0.25">
      <c r="A102" s="31"/>
      <c r="B102" s="4"/>
      <c r="C102" s="4"/>
      <c r="D102" s="5"/>
      <c r="E102" s="4"/>
      <c r="F102" s="4"/>
      <c r="G102" s="4"/>
      <c r="H102" s="4"/>
      <c r="I102" s="4"/>
      <c r="J102" s="6"/>
      <c r="K102" s="7"/>
    </row>
    <row r="103" spans="1:11" x14ac:dyDescent="0.25">
      <c r="D103" s="1"/>
      <c r="J103" s="2"/>
      <c r="K103" s="3"/>
    </row>
    <row r="104" spans="1:11" ht="25.5" x14ac:dyDescent="0.25">
      <c r="C104" s="98" t="s">
        <v>0</v>
      </c>
      <c r="D104" s="98"/>
      <c r="E104" s="98"/>
      <c r="F104" s="98"/>
      <c r="G104" s="98"/>
      <c r="H104" s="98"/>
      <c r="I104" s="98"/>
      <c r="J104" s="98"/>
      <c r="K104" s="98"/>
    </row>
    <row r="105" spans="1:11" x14ac:dyDescent="0.25">
      <c r="D105" s="1"/>
      <c r="J105" s="2"/>
      <c r="K105" s="3"/>
    </row>
    <row r="106" spans="1:11" ht="18.75" x14ac:dyDescent="0.3">
      <c r="A106" s="93" t="s">
        <v>100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1:11" x14ac:dyDescent="0.25">
      <c r="A107" s="4"/>
      <c r="B107" s="4"/>
      <c r="C107" s="4"/>
      <c r="D107" s="5"/>
      <c r="E107" s="4"/>
      <c r="F107" s="4"/>
      <c r="G107" s="4"/>
      <c r="H107" s="4"/>
      <c r="I107" s="4"/>
      <c r="J107" s="6"/>
      <c r="K107" s="7"/>
    </row>
    <row r="108" spans="1:11" x14ac:dyDescent="0.25">
      <c r="A108" s="94" t="s">
        <v>101</v>
      </c>
      <c r="B108" s="95"/>
      <c r="C108" s="95"/>
      <c r="D108" s="95"/>
      <c r="E108" s="96"/>
      <c r="F108" s="4"/>
      <c r="G108" s="97" t="s">
        <v>102</v>
      </c>
      <c r="H108" s="97"/>
      <c r="I108" s="97"/>
      <c r="J108" s="97"/>
      <c r="K108" s="7"/>
    </row>
    <row r="109" spans="1:11" x14ac:dyDescent="0.25">
      <c r="A109" s="32" t="s">
        <v>103</v>
      </c>
      <c r="B109" s="33"/>
      <c r="C109" s="33"/>
      <c r="D109" s="34"/>
      <c r="E109" s="35">
        <f t="shared" ref="E109:E158" si="2">SUMIF($G$8:$G$98,A109,$D$8:$D$98)</f>
        <v>0</v>
      </c>
      <c r="F109" s="4"/>
      <c r="G109" s="36" t="s">
        <v>21</v>
      </c>
      <c r="H109" s="37"/>
      <c r="I109" s="81">
        <f>SUMIF($G$8:$G$98,G109,$E$8:$E$98)</f>
        <v>345736.47</v>
      </c>
      <c r="J109" s="82"/>
      <c r="K109" s="7"/>
    </row>
    <row r="110" spans="1:11" x14ac:dyDescent="0.25">
      <c r="A110" s="38" t="s">
        <v>104</v>
      </c>
      <c r="B110" s="37"/>
      <c r="C110" s="37"/>
      <c r="D110" s="39"/>
      <c r="E110" s="40">
        <f t="shared" si="2"/>
        <v>0</v>
      </c>
      <c r="F110" s="4"/>
      <c r="G110" s="36" t="s">
        <v>28</v>
      </c>
      <c r="H110" s="37"/>
      <c r="I110" s="71">
        <f>SUMIF($G$8:$G$98,G110,$E$8:$E$98)</f>
        <v>2510000</v>
      </c>
      <c r="J110" s="72"/>
      <c r="K110" s="7"/>
    </row>
    <row r="111" spans="1:11" x14ac:dyDescent="0.25">
      <c r="A111" s="38" t="s">
        <v>105</v>
      </c>
      <c r="B111" s="37"/>
      <c r="C111" s="37"/>
      <c r="D111" s="39"/>
      <c r="E111" s="40">
        <f t="shared" si="2"/>
        <v>0</v>
      </c>
      <c r="F111" s="4"/>
      <c r="G111" s="36" t="s">
        <v>106</v>
      </c>
      <c r="H111" s="37"/>
      <c r="I111" s="71">
        <f>SUMIF($G$8:$G$98,G111,$E$8:$E$98)</f>
        <v>0</v>
      </c>
      <c r="J111" s="72"/>
      <c r="K111" s="7"/>
    </row>
    <row r="112" spans="1:11" x14ac:dyDescent="0.25">
      <c r="A112" s="38" t="s">
        <v>33</v>
      </c>
      <c r="B112" s="37"/>
      <c r="C112" s="37"/>
      <c r="D112" s="39"/>
      <c r="E112" s="40">
        <f t="shared" si="2"/>
        <v>876981.66</v>
      </c>
      <c r="F112" s="4"/>
      <c r="G112" s="38" t="s">
        <v>107</v>
      </c>
      <c r="H112" s="4"/>
      <c r="I112" s="71">
        <f>SUMIF($G$8:$G$98,G112,$E$8:$E$98)</f>
        <v>0</v>
      </c>
      <c r="J112" s="72"/>
      <c r="K112" s="7"/>
    </row>
    <row r="113" spans="1:11" x14ac:dyDescent="0.25">
      <c r="A113" s="38" t="s">
        <v>108</v>
      </c>
      <c r="B113" s="37"/>
      <c r="C113" s="37"/>
      <c r="D113" s="39"/>
      <c r="E113" s="40">
        <f t="shared" si="2"/>
        <v>0</v>
      </c>
      <c r="F113" s="4"/>
      <c r="G113" s="38"/>
      <c r="H113" s="4"/>
      <c r="I113" s="71">
        <f>SUMIF($G$8:$G$98,G113,$E$8:$E$98)</f>
        <v>0</v>
      </c>
      <c r="J113" s="72"/>
      <c r="K113" s="7"/>
    </row>
    <row r="114" spans="1:11" x14ac:dyDescent="0.25">
      <c r="A114" s="36" t="s">
        <v>41</v>
      </c>
      <c r="B114" s="37"/>
      <c r="C114" s="37"/>
      <c r="D114" s="39"/>
      <c r="E114" s="40">
        <f t="shared" si="2"/>
        <v>10374.36</v>
      </c>
      <c r="F114" s="4"/>
      <c r="G114" s="41" t="s">
        <v>109</v>
      </c>
      <c r="H114" s="42"/>
      <c r="I114" s="75">
        <f>SUM(I109:J113)</f>
        <v>2855736.4699999997</v>
      </c>
      <c r="J114" s="76"/>
      <c r="K114" s="43">
        <f>E99-I114</f>
        <v>0</v>
      </c>
    </row>
    <row r="115" spans="1:11" x14ac:dyDescent="0.25">
      <c r="A115" s="38" t="s">
        <v>110</v>
      </c>
      <c r="B115" s="37"/>
      <c r="C115" s="37"/>
      <c r="D115" s="39"/>
      <c r="E115" s="40">
        <f t="shared" si="2"/>
        <v>0</v>
      </c>
      <c r="F115" s="4"/>
      <c r="G115" s="44"/>
      <c r="H115" s="45"/>
      <c r="I115" s="46"/>
      <c r="J115" s="47"/>
      <c r="K115" s="7"/>
    </row>
    <row r="116" spans="1:11" x14ac:dyDescent="0.25">
      <c r="A116" s="38" t="s">
        <v>111</v>
      </c>
      <c r="B116" s="37"/>
      <c r="C116" s="37"/>
      <c r="D116" s="39"/>
      <c r="E116" s="40">
        <f t="shared" si="2"/>
        <v>0</v>
      </c>
      <c r="F116" s="4"/>
      <c r="G116" s="48" t="s">
        <v>112</v>
      </c>
      <c r="H116" s="49"/>
      <c r="I116" s="50"/>
      <c r="J116" s="51"/>
      <c r="K116" s="3"/>
    </row>
    <row r="117" spans="1:11" x14ac:dyDescent="0.25">
      <c r="A117" s="38" t="s">
        <v>113</v>
      </c>
      <c r="B117" s="37"/>
      <c r="C117" s="37"/>
      <c r="D117" s="39"/>
      <c r="E117" s="40">
        <f t="shared" si="2"/>
        <v>0</v>
      </c>
      <c r="F117" s="4"/>
      <c r="G117" s="36" t="s">
        <v>114</v>
      </c>
      <c r="H117" s="37"/>
      <c r="I117" s="71">
        <f>'[1]CEF Maio 2020 - 1922-3'!I123:J123</f>
        <v>685928.40999999945</v>
      </c>
      <c r="J117" s="72"/>
      <c r="K117" s="3"/>
    </row>
    <row r="118" spans="1:11" x14ac:dyDescent="0.25">
      <c r="A118" s="38" t="s">
        <v>115</v>
      </c>
      <c r="B118" s="37"/>
      <c r="C118" s="37"/>
      <c r="D118" s="39"/>
      <c r="E118" s="40">
        <f t="shared" si="2"/>
        <v>0</v>
      </c>
      <c r="F118" s="4"/>
      <c r="G118" s="38" t="s">
        <v>33</v>
      </c>
      <c r="H118" s="37"/>
      <c r="I118" s="71">
        <f>SUMIF($G$8:$G$98,G118,$D$8:$D$98)</f>
        <v>876981.66</v>
      </c>
      <c r="J118" s="72"/>
      <c r="K118" s="3"/>
    </row>
    <row r="119" spans="1:11" x14ac:dyDescent="0.25">
      <c r="A119" s="38" t="s">
        <v>17</v>
      </c>
      <c r="B119" s="37"/>
      <c r="C119" s="37"/>
      <c r="D119" s="39"/>
      <c r="E119" s="40">
        <f t="shared" si="2"/>
        <v>47681.48000000001</v>
      </c>
      <c r="F119" s="4"/>
      <c r="G119" s="91" t="s">
        <v>21</v>
      </c>
      <c r="H119" s="92"/>
      <c r="I119" s="71">
        <f>-SUMIF($G$8:$G$98,G119,$E$8:$E$98)</f>
        <v>-345736.47</v>
      </c>
      <c r="J119" s="72"/>
      <c r="K119" s="3"/>
    </row>
    <row r="120" spans="1:11" x14ac:dyDescent="0.25">
      <c r="A120" s="36" t="s">
        <v>116</v>
      </c>
      <c r="B120" s="37"/>
      <c r="C120" s="37"/>
      <c r="D120" s="39"/>
      <c r="E120" s="40">
        <f t="shared" si="2"/>
        <v>0</v>
      </c>
      <c r="F120" s="4"/>
      <c r="G120" s="36" t="s">
        <v>117</v>
      </c>
      <c r="H120" s="37"/>
      <c r="I120" s="71">
        <v>833.35</v>
      </c>
      <c r="J120" s="72"/>
      <c r="K120" s="3"/>
    </row>
    <row r="121" spans="1:11" x14ac:dyDescent="0.25">
      <c r="A121" s="36" t="s">
        <v>30</v>
      </c>
      <c r="B121" s="37"/>
      <c r="C121" s="37"/>
      <c r="D121" s="39"/>
      <c r="E121" s="40">
        <f t="shared" si="2"/>
        <v>443792.09</v>
      </c>
      <c r="F121" s="4"/>
      <c r="G121" s="52"/>
      <c r="H121" s="53"/>
      <c r="I121" s="87"/>
      <c r="J121" s="88"/>
      <c r="K121" s="3"/>
    </row>
    <row r="122" spans="1:11" x14ac:dyDescent="0.25">
      <c r="A122" s="36" t="s">
        <v>118</v>
      </c>
      <c r="B122" s="37"/>
      <c r="C122" s="37"/>
      <c r="D122" s="39"/>
      <c r="E122" s="40">
        <f t="shared" si="2"/>
        <v>0</v>
      </c>
      <c r="F122" s="4"/>
      <c r="G122" s="54" t="s">
        <v>119</v>
      </c>
      <c r="H122" s="53"/>
      <c r="I122" s="79">
        <f>SUM(I117:J120)</f>
        <v>1218006.9499999995</v>
      </c>
      <c r="J122" s="80"/>
      <c r="K122" s="3"/>
    </row>
    <row r="123" spans="1:11" x14ac:dyDescent="0.25">
      <c r="A123" s="36" t="s">
        <v>120</v>
      </c>
      <c r="B123" s="37"/>
      <c r="C123" s="37"/>
      <c r="D123" s="39"/>
      <c r="E123" s="40">
        <f t="shared" si="2"/>
        <v>0</v>
      </c>
      <c r="F123" s="4"/>
      <c r="G123" s="55"/>
      <c r="J123" s="56"/>
      <c r="K123" s="7"/>
    </row>
    <row r="124" spans="1:11" x14ac:dyDescent="0.25">
      <c r="A124" s="36" t="s">
        <v>121</v>
      </c>
      <c r="B124" s="37"/>
      <c r="C124" s="37"/>
      <c r="D124" s="39"/>
      <c r="E124" s="40">
        <f t="shared" si="2"/>
        <v>0</v>
      </c>
      <c r="F124" s="4"/>
      <c r="G124" s="57" t="s">
        <v>122</v>
      </c>
      <c r="H124" s="58"/>
      <c r="I124" s="89"/>
      <c r="J124" s="90"/>
      <c r="K124" s="7"/>
    </row>
    <row r="125" spans="1:11" x14ac:dyDescent="0.25">
      <c r="A125" s="36" t="s">
        <v>123</v>
      </c>
      <c r="B125" s="37"/>
      <c r="C125" s="37"/>
      <c r="D125" s="39"/>
      <c r="E125" s="40">
        <f t="shared" si="2"/>
        <v>0</v>
      </c>
      <c r="F125" s="4"/>
      <c r="G125" s="59" t="s">
        <v>114</v>
      </c>
      <c r="H125" s="33"/>
      <c r="I125" s="81">
        <f>'[1]CEF Abril 2020 - 1922-3'!I139:J139</f>
        <v>0</v>
      </c>
      <c r="J125" s="82"/>
      <c r="K125" s="7"/>
    </row>
    <row r="126" spans="1:11" x14ac:dyDescent="0.25">
      <c r="A126" s="38" t="s">
        <v>124</v>
      </c>
      <c r="B126" s="37"/>
      <c r="C126" s="37"/>
      <c r="D126" s="39"/>
      <c r="E126" s="40">
        <f t="shared" si="2"/>
        <v>0</v>
      </c>
      <c r="F126" s="4"/>
      <c r="G126" s="38" t="s">
        <v>125</v>
      </c>
      <c r="H126" s="37"/>
      <c r="I126" s="71">
        <f>SUMIF($G$8:$G$98,G126,$E$8:$E$98)</f>
        <v>0</v>
      </c>
      <c r="J126" s="72"/>
      <c r="K126" s="7"/>
    </row>
    <row r="127" spans="1:11" x14ac:dyDescent="0.25">
      <c r="A127" s="38" t="s">
        <v>126</v>
      </c>
      <c r="B127" s="37"/>
      <c r="C127" s="37"/>
      <c r="D127" s="39"/>
      <c r="E127" s="40">
        <f t="shared" si="2"/>
        <v>0</v>
      </c>
      <c r="F127" s="4"/>
      <c r="G127" s="36" t="s">
        <v>127</v>
      </c>
      <c r="H127" s="37"/>
      <c r="I127" s="71">
        <f>-SUMIF($G$8:$G$98,G127,$D$8:$D$98)</f>
        <v>0</v>
      </c>
      <c r="J127" s="72"/>
      <c r="K127" s="7"/>
    </row>
    <row r="128" spans="1:11" x14ac:dyDescent="0.25">
      <c r="A128" s="38" t="s">
        <v>128</v>
      </c>
      <c r="B128" s="37"/>
      <c r="C128" s="37"/>
      <c r="D128" s="39"/>
      <c r="E128" s="40">
        <f t="shared" si="2"/>
        <v>0</v>
      </c>
      <c r="F128" s="4"/>
      <c r="G128" s="36" t="s">
        <v>129</v>
      </c>
      <c r="H128" s="53"/>
      <c r="I128" s="73"/>
      <c r="J128" s="74"/>
      <c r="K128" s="7"/>
    </row>
    <row r="129" spans="1:11" x14ac:dyDescent="0.25">
      <c r="A129" s="38" t="s">
        <v>130</v>
      </c>
      <c r="B129" s="37"/>
      <c r="C129" s="37"/>
      <c r="D129" s="39"/>
      <c r="E129" s="40">
        <f t="shared" si="2"/>
        <v>0</v>
      </c>
      <c r="F129" s="4"/>
      <c r="G129" s="41" t="s">
        <v>131</v>
      </c>
      <c r="H129" s="53"/>
      <c r="I129" s="75">
        <f>SUM(I125:J128)</f>
        <v>0</v>
      </c>
      <c r="J129" s="76"/>
      <c r="K129" s="7"/>
    </row>
    <row r="130" spans="1:11" x14ac:dyDescent="0.25">
      <c r="A130" s="38" t="s">
        <v>132</v>
      </c>
      <c r="B130" s="37"/>
      <c r="C130" s="37"/>
      <c r="D130" s="39"/>
      <c r="E130" s="40">
        <f t="shared" si="2"/>
        <v>0</v>
      </c>
      <c r="F130" s="4"/>
      <c r="G130" s="55"/>
      <c r="J130" s="56"/>
      <c r="K130" s="7"/>
    </row>
    <row r="131" spans="1:11" x14ac:dyDescent="0.25">
      <c r="A131" s="38" t="s">
        <v>133</v>
      </c>
      <c r="B131" s="37"/>
      <c r="C131" s="37"/>
      <c r="D131" s="39"/>
      <c r="E131" s="40">
        <f t="shared" si="2"/>
        <v>0</v>
      </c>
      <c r="F131" s="4"/>
      <c r="G131" s="48" t="s">
        <v>134</v>
      </c>
      <c r="H131" s="49"/>
      <c r="I131" s="50"/>
      <c r="J131" s="51"/>
      <c r="K131" s="7"/>
    </row>
    <row r="132" spans="1:11" x14ac:dyDescent="0.25">
      <c r="A132" s="38" t="s">
        <v>135</v>
      </c>
      <c r="B132" s="37"/>
      <c r="C132" s="37"/>
      <c r="D132" s="39"/>
      <c r="E132" s="40">
        <f t="shared" si="2"/>
        <v>0</v>
      </c>
      <c r="F132" s="4"/>
      <c r="G132" s="36" t="s">
        <v>114</v>
      </c>
      <c r="H132" s="37"/>
      <c r="I132" s="83">
        <f>'[1]CEF Maio 2020 - 1922-3'!I137:J137</f>
        <v>3589999.9999999972</v>
      </c>
      <c r="J132" s="84"/>
      <c r="K132" s="7"/>
    </row>
    <row r="133" spans="1:11" x14ac:dyDescent="0.25">
      <c r="A133" s="38" t="s">
        <v>136</v>
      </c>
      <c r="D133" s="1"/>
      <c r="E133" s="40">
        <f t="shared" si="2"/>
        <v>0</v>
      </c>
      <c r="F133" s="4"/>
      <c r="G133" s="36" t="s">
        <v>137</v>
      </c>
      <c r="H133" s="37"/>
      <c r="I133" s="85">
        <v>1300000</v>
      </c>
      <c r="J133" s="86"/>
      <c r="K133" s="7"/>
    </row>
    <row r="134" spans="1:11" x14ac:dyDescent="0.25">
      <c r="A134" s="38" t="s">
        <v>138</v>
      </c>
      <c r="B134" s="37"/>
      <c r="C134" s="37"/>
      <c r="D134" s="39"/>
      <c r="E134" s="40">
        <f t="shared" si="2"/>
        <v>0</v>
      </c>
      <c r="F134" s="4"/>
      <c r="G134" s="36" t="s">
        <v>28</v>
      </c>
      <c r="H134" s="37"/>
      <c r="I134" s="71">
        <f>-SUMIF($G$8:$G$98,G134,$E$8:$E$98)</f>
        <v>-2510000</v>
      </c>
      <c r="J134" s="72"/>
      <c r="K134" s="7"/>
    </row>
    <row r="135" spans="1:11" x14ac:dyDescent="0.25">
      <c r="A135" s="38" t="s">
        <v>139</v>
      </c>
      <c r="B135" s="37"/>
      <c r="C135" s="37"/>
      <c r="D135" s="39"/>
      <c r="E135" s="40">
        <f t="shared" si="2"/>
        <v>0</v>
      </c>
      <c r="F135" s="4"/>
      <c r="G135" s="36"/>
      <c r="H135" s="53"/>
      <c r="I135" s="73"/>
      <c r="J135" s="74"/>
      <c r="K135" s="7"/>
    </row>
    <row r="136" spans="1:11" x14ac:dyDescent="0.25">
      <c r="A136" s="38" t="s">
        <v>140</v>
      </c>
      <c r="B136" s="37"/>
      <c r="C136" s="37"/>
      <c r="D136" s="39"/>
      <c r="E136" s="40">
        <f t="shared" si="2"/>
        <v>0</v>
      </c>
      <c r="F136" s="4"/>
      <c r="G136" s="41" t="s">
        <v>119</v>
      </c>
      <c r="H136" s="53"/>
      <c r="I136" s="79">
        <f>SUM(I132:J135)</f>
        <v>2379999.9999999972</v>
      </c>
      <c r="J136" s="80"/>
      <c r="K136" s="7"/>
    </row>
    <row r="137" spans="1:11" x14ac:dyDescent="0.25">
      <c r="A137" s="36" t="s">
        <v>141</v>
      </c>
      <c r="B137" s="37"/>
      <c r="C137" s="37"/>
      <c r="D137" s="39"/>
      <c r="E137" s="40">
        <f t="shared" si="2"/>
        <v>0</v>
      </c>
      <c r="F137" s="4"/>
      <c r="G137" s="38"/>
      <c r="H137" s="4"/>
      <c r="I137" s="4"/>
      <c r="J137" s="60"/>
      <c r="K137" s="7"/>
    </row>
    <row r="138" spans="1:11" x14ac:dyDescent="0.25">
      <c r="A138" s="38" t="s">
        <v>142</v>
      </c>
      <c r="B138" s="37"/>
      <c r="C138" s="37"/>
      <c r="D138" s="39"/>
      <c r="E138" s="40">
        <f t="shared" si="2"/>
        <v>0</v>
      </c>
      <c r="F138" s="4"/>
      <c r="G138" s="57" t="s">
        <v>143</v>
      </c>
      <c r="H138" s="58"/>
      <c r="I138" s="58"/>
      <c r="J138" s="61"/>
      <c r="K138" s="7"/>
    </row>
    <row r="139" spans="1:11" x14ac:dyDescent="0.25">
      <c r="A139" s="38" t="s">
        <v>144</v>
      </c>
      <c r="B139" s="37"/>
      <c r="C139" s="37"/>
      <c r="D139" s="39"/>
      <c r="E139" s="40">
        <f t="shared" si="2"/>
        <v>0</v>
      </c>
      <c r="F139" s="4"/>
      <c r="G139" s="32" t="s">
        <v>145</v>
      </c>
      <c r="H139" s="62"/>
      <c r="I139" s="81">
        <f>'[1]CEF Maio 2020 - 1922-3'!I147:J147</f>
        <v>119076.66</v>
      </c>
      <c r="J139" s="82"/>
      <c r="K139" s="7"/>
    </row>
    <row r="140" spans="1:11" x14ac:dyDescent="0.25">
      <c r="A140" s="38" t="s">
        <v>146</v>
      </c>
      <c r="B140" s="37"/>
      <c r="C140" s="37"/>
      <c r="D140" s="39"/>
      <c r="E140" s="40">
        <f t="shared" si="2"/>
        <v>0</v>
      </c>
      <c r="F140" s="4"/>
      <c r="G140" s="38" t="s">
        <v>147</v>
      </c>
      <c r="I140" s="71">
        <v>112720.78</v>
      </c>
      <c r="J140" s="72"/>
      <c r="K140" s="7"/>
    </row>
    <row r="141" spans="1:11" x14ac:dyDescent="0.25">
      <c r="A141" s="38" t="s">
        <v>148</v>
      </c>
      <c r="B141" s="37"/>
      <c r="C141" s="37"/>
      <c r="D141" s="39"/>
      <c r="E141" s="40">
        <f t="shared" si="2"/>
        <v>0</v>
      </c>
      <c r="F141" s="4"/>
      <c r="G141" s="38"/>
      <c r="H141" s="3"/>
      <c r="I141" s="71"/>
      <c r="J141" s="72"/>
      <c r="K141" s="7"/>
    </row>
    <row r="142" spans="1:11" x14ac:dyDescent="0.25">
      <c r="A142" s="38" t="s">
        <v>149</v>
      </c>
      <c r="B142" s="37"/>
      <c r="C142" s="37"/>
      <c r="D142" s="39"/>
      <c r="E142" s="40">
        <f t="shared" si="2"/>
        <v>0</v>
      </c>
      <c r="F142" s="4"/>
      <c r="G142" s="38"/>
      <c r="H142" s="3"/>
      <c r="I142" s="71"/>
      <c r="J142" s="72"/>
      <c r="K142" s="7"/>
    </row>
    <row r="143" spans="1:11" x14ac:dyDescent="0.25">
      <c r="A143" s="38" t="s">
        <v>127</v>
      </c>
      <c r="B143" s="37"/>
      <c r="C143" s="37"/>
      <c r="D143" s="39"/>
      <c r="E143" s="40">
        <f t="shared" si="2"/>
        <v>0</v>
      </c>
      <c r="F143" s="4"/>
      <c r="G143" s="38"/>
      <c r="H143" s="3"/>
      <c r="I143" s="71"/>
      <c r="J143" s="72"/>
      <c r="K143" s="7"/>
    </row>
    <row r="144" spans="1:11" x14ac:dyDescent="0.25">
      <c r="A144" s="38" t="s">
        <v>150</v>
      </c>
      <c r="B144" s="37"/>
      <c r="C144" s="37"/>
      <c r="D144" s="39"/>
      <c r="E144" s="40">
        <f t="shared" si="2"/>
        <v>0</v>
      </c>
      <c r="F144" s="4"/>
      <c r="G144" s="38" t="s">
        <v>151</v>
      </c>
      <c r="H144" s="3"/>
      <c r="I144" s="71">
        <f>-'[1]CEF Junho 2020 - 168-5'!E218</f>
        <v>-119076.66</v>
      </c>
      <c r="J144" s="72"/>
      <c r="K144" s="7"/>
    </row>
    <row r="145" spans="1:11" x14ac:dyDescent="0.25">
      <c r="A145" s="38" t="s">
        <v>152</v>
      </c>
      <c r="B145" s="37"/>
      <c r="C145" s="37"/>
      <c r="D145" s="39"/>
      <c r="E145" s="40">
        <f t="shared" si="2"/>
        <v>0</v>
      </c>
      <c r="F145" s="4"/>
      <c r="G145" s="52" t="s">
        <v>150</v>
      </c>
      <c r="H145" s="53"/>
      <c r="I145" s="73">
        <f>-SUMIF($G$8:$G$98,G145,$D$8:$D$98)</f>
        <v>0</v>
      </c>
      <c r="J145" s="74"/>
      <c r="K145" s="7"/>
    </row>
    <row r="146" spans="1:11" x14ac:dyDescent="0.25">
      <c r="A146" s="38" t="s">
        <v>153</v>
      </c>
      <c r="B146" s="37"/>
      <c r="C146" s="37"/>
      <c r="D146" s="39"/>
      <c r="E146" s="40">
        <f t="shared" si="2"/>
        <v>0</v>
      </c>
      <c r="F146" s="4"/>
      <c r="G146" s="41" t="s">
        <v>131</v>
      </c>
      <c r="H146" s="42"/>
      <c r="I146" s="75">
        <f>SUM(I139:J145)</f>
        <v>112720.78</v>
      </c>
      <c r="J146" s="76"/>
      <c r="K146" s="7"/>
    </row>
    <row r="147" spans="1:11" x14ac:dyDescent="0.25">
      <c r="A147" s="38" t="s">
        <v>154</v>
      </c>
      <c r="B147" s="37"/>
      <c r="C147" s="37"/>
      <c r="D147" s="39"/>
      <c r="E147" s="40">
        <f t="shared" si="2"/>
        <v>0</v>
      </c>
      <c r="F147" s="4"/>
      <c r="G147" s="55"/>
      <c r="J147" s="56"/>
      <c r="K147" s="7"/>
    </row>
    <row r="148" spans="1:11" x14ac:dyDescent="0.25">
      <c r="A148" s="38" t="s">
        <v>155</v>
      </c>
      <c r="B148" s="37"/>
      <c r="C148" s="37"/>
      <c r="D148" s="39"/>
      <c r="E148" s="40">
        <f t="shared" si="2"/>
        <v>0</v>
      </c>
      <c r="F148" s="4"/>
      <c r="G148" s="48" t="s">
        <v>156</v>
      </c>
      <c r="H148" s="63"/>
      <c r="I148" s="63"/>
      <c r="J148" s="64"/>
      <c r="K148" s="7"/>
    </row>
    <row r="149" spans="1:11" x14ac:dyDescent="0.25">
      <c r="A149" s="38" t="s">
        <v>157</v>
      </c>
      <c r="B149" s="37"/>
      <c r="C149" s="37"/>
      <c r="D149" s="39"/>
      <c r="E149" s="40">
        <f t="shared" si="2"/>
        <v>0</v>
      </c>
      <c r="F149" s="4"/>
      <c r="G149" s="38" t="s">
        <v>158</v>
      </c>
      <c r="H149" s="62"/>
      <c r="I149" s="75">
        <v>160401.94</v>
      </c>
      <c r="J149" s="76"/>
      <c r="K149" s="7"/>
    </row>
    <row r="150" spans="1:11" x14ac:dyDescent="0.25">
      <c r="A150" s="38" t="s">
        <v>159</v>
      </c>
      <c r="B150" s="37"/>
      <c r="C150" s="37"/>
      <c r="D150" s="39"/>
      <c r="E150" s="40">
        <f t="shared" si="2"/>
        <v>0</v>
      </c>
      <c r="F150" s="4"/>
      <c r="G150" s="41"/>
      <c r="H150" s="42"/>
      <c r="I150" s="65"/>
      <c r="J150" s="66"/>
      <c r="K150" s="7"/>
    </row>
    <row r="151" spans="1:11" x14ac:dyDescent="0.25">
      <c r="A151" s="38" t="s">
        <v>160</v>
      </c>
      <c r="B151" s="37"/>
      <c r="C151" s="37"/>
      <c r="D151" s="39"/>
      <c r="E151" s="40">
        <f t="shared" si="2"/>
        <v>0</v>
      </c>
      <c r="F151" s="4"/>
      <c r="G151" s="45"/>
      <c r="H151" s="45"/>
      <c r="I151" s="46"/>
      <c r="J151" s="46"/>
      <c r="K151" s="7"/>
    </row>
    <row r="152" spans="1:11" x14ac:dyDescent="0.25">
      <c r="A152" s="38" t="s">
        <v>161</v>
      </c>
      <c r="D152" s="1"/>
      <c r="E152" s="40">
        <f t="shared" si="2"/>
        <v>0</v>
      </c>
      <c r="F152" s="4"/>
      <c r="G152" s="45"/>
      <c r="H152" s="45"/>
      <c r="I152" s="46"/>
      <c r="J152" s="46"/>
      <c r="K152" s="7"/>
    </row>
    <row r="153" spans="1:11" x14ac:dyDescent="0.25">
      <c r="A153" s="38" t="s">
        <v>38</v>
      </c>
      <c r="B153" s="37"/>
      <c r="C153" s="37"/>
      <c r="D153" s="39"/>
      <c r="E153" s="40">
        <f t="shared" si="2"/>
        <v>316067.24</v>
      </c>
      <c r="F153" s="4"/>
      <c r="G153" s="45"/>
      <c r="H153" s="45"/>
      <c r="I153" s="46"/>
      <c r="J153" s="46"/>
      <c r="K153" s="7"/>
    </row>
    <row r="154" spans="1:11" x14ac:dyDescent="0.25">
      <c r="A154" s="38" t="s">
        <v>162</v>
      </c>
      <c r="D154" s="1"/>
      <c r="E154" s="40">
        <f t="shared" si="2"/>
        <v>0</v>
      </c>
      <c r="F154" s="4"/>
      <c r="G154" s="45"/>
      <c r="H154" s="45"/>
      <c r="I154" s="46"/>
      <c r="J154" s="46"/>
      <c r="K154" s="7"/>
    </row>
    <row r="155" spans="1:11" x14ac:dyDescent="0.25">
      <c r="A155" s="38" t="s">
        <v>35</v>
      </c>
      <c r="D155" s="1"/>
      <c r="E155" s="40">
        <f t="shared" si="2"/>
        <v>220.75</v>
      </c>
      <c r="F155" s="4"/>
      <c r="G155" s="45"/>
      <c r="H155" s="45"/>
      <c r="I155" s="46"/>
      <c r="J155" s="46"/>
      <c r="K155" s="7"/>
    </row>
    <row r="156" spans="1:11" x14ac:dyDescent="0.25">
      <c r="A156" s="4" t="s">
        <v>163</v>
      </c>
      <c r="D156" s="1"/>
      <c r="E156" s="40">
        <f t="shared" si="2"/>
        <v>0</v>
      </c>
      <c r="F156" s="4"/>
      <c r="G156" s="45"/>
      <c r="H156" s="45"/>
      <c r="I156" s="46"/>
      <c r="J156" s="46"/>
      <c r="K156" s="7"/>
    </row>
    <row r="157" spans="1:11" x14ac:dyDescent="0.25">
      <c r="A157" s="4" t="s">
        <v>26</v>
      </c>
      <c r="B157" s="37"/>
      <c r="C157" s="37"/>
      <c r="D157" s="39"/>
      <c r="E157" s="40">
        <f t="shared" si="2"/>
        <v>500000</v>
      </c>
      <c r="F157" s="4"/>
      <c r="G157" s="45"/>
      <c r="H157" s="45"/>
      <c r="I157" s="46"/>
      <c r="J157" s="46"/>
      <c r="K157" s="7"/>
    </row>
    <row r="158" spans="1:11" x14ac:dyDescent="0.25">
      <c r="A158" s="4" t="s">
        <v>164</v>
      </c>
      <c r="B158" s="37"/>
      <c r="C158" s="37"/>
      <c r="D158" s="39"/>
      <c r="E158" s="40">
        <f t="shared" si="2"/>
        <v>0</v>
      </c>
      <c r="F158" s="4"/>
      <c r="G158" s="45"/>
      <c r="H158" s="45"/>
      <c r="I158" s="46"/>
      <c r="J158" s="46"/>
      <c r="K158" s="7"/>
    </row>
    <row r="159" spans="1:11" x14ac:dyDescent="0.25">
      <c r="A159" s="37"/>
      <c r="B159" s="37"/>
      <c r="C159" s="37"/>
      <c r="D159" s="39"/>
      <c r="E159" s="40"/>
      <c r="F159" s="4"/>
      <c r="G159" s="45"/>
      <c r="H159" s="45"/>
      <c r="I159" s="46"/>
      <c r="J159" s="46"/>
      <c r="K159" s="7"/>
    </row>
    <row r="160" spans="1:11" x14ac:dyDescent="0.25">
      <c r="A160" s="77" t="s">
        <v>109</v>
      </c>
      <c r="B160" s="78"/>
      <c r="C160" s="78"/>
      <c r="D160" s="67"/>
      <c r="E160" s="68">
        <f>SUM(E109:E159)</f>
        <v>2195117.58</v>
      </c>
      <c r="F160" s="4"/>
      <c r="G160" s="45"/>
      <c r="H160" s="45"/>
      <c r="I160" s="46"/>
      <c r="J160" s="46"/>
      <c r="K160" s="7"/>
    </row>
  </sheetData>
  <mergeCells count="43">
    <mergeCell ref="C104:K104"/>
    <mergeCell ref="C2:K2"/>
    <mergeCell ref="A4:K4"/>
    <mergeCell ref="A6:F6"/>
    <mergeCell ref="G6:K6"/>
    <mergeCell ref="A99:B99"/>
    <mergeCell ref="G119:H119"/>
    <mergeCell ref="I119:J119"/>
    <mergeCell ref="A106:K106"/>
    <mergeCell ref="A108:E108"/>
    <mergeCell ref="G108:J108"/>
    <mergeCell ref="I109:J109"/>
    <mergeCell ref="I110:J110"/>
    <mergeCell ref="I111:J111"/>
    <mergeCell ref="I112:J112"/>
    <mergeCell ref="I113:J113"/>
    <mergeCell ref="I114:J114"/>
    <mergeCell ref="I117:J117"/>
    <mergeCell ref="I118:J118"/>
    <mergeCell ref="I134:J134"/>
    <mergeCell ref="I120:J120"/>
    <mergeCell ref="I121:J121"/>
    <mergeCell ref="I122:J122"/>
    <mergeCell ref="I124:J124"/>
    <mergeCell ref="I125:J125"/>
    <mergeCell ref="I126:J126"/>
    <mergeCell ref="I127:J127"/>
    <mergeCell ref="I128:J128"/>
    <mergeCell ref="I129:J129"/>
    <mergeCell ref="I132:J132"/>
    <mergeCell ref="I133:J133"/>
    <mergeCell ref="A160:C160"/>
    <mergeCell ref="I135:J135"/>
    <mergeCell ref="I136:J136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9:J14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7D251-BC58-45D8-B8D7-8AD13E6CC200}">
  <dimension ref="A1:K236"/>
  <sheetViews>
    <sheetView workbookViewId="0">
      <selection activeCell="F23" sqref="F23"/>
    </sheetView>
  </sheetViews>
  <sheetFormatPr defaultRowHeight="15" x14ac:dyDescent="0.25"/>
  <cols>
    <col min="1" max="1" width="11.28515625" customWidth="1"/>
    <col min="2" max="2" width="11.42578125" bestFit="1" customWidth="1"/>
    <col min="3" max="3" width="12" bestFit="1" customWidth="1"/>
    <col min="4" max="4" width="11" bestFit="1" customWidth="1"/>
    <col min="5" max="5" width="12.42578125" bestFit="1" customWidth="1"/>
    <col min="6" max="6" width="11" bestFit="1" customWidth="1"/>
    <col min="7" max="7" width="73" bestFit="1" customWidth="1"/>
    <col min="8" max="8" width="63.140625" bestFit="1" customWidth="1"/>
    <col min="9" max="9" width="10" bestFit="1" customWidth="1"/>
    <col min="10" max="10" width="4.7109375" bestFit="1" customWidth="1"/>
    <col min="11" max="11" width="10.42578125" bestFit="1" customWidth="1"/>
  </cols>
  <sheetData>
    <row r="1" spans="1:11" x14ac:dyDescent="0.25">
      <c r="D1" s="1"/>
      <c r="J1" s="2"/>
      <c r="K1" s="3"/>
    </row>
    <row r="2" spans="1:11" ht="25.5" x14ac:dyDescent="0.25">
      <c r="C2" s="98" t="s">
        <v>0</v>
      </c>
      <c r="D2" s="98"/>
      <c r="E2" s="98"/>
      <c r="F2" s="98"/>
      <c r="G2" s="98"/>
      <c r="H2" s="98"/>
      <c r="I2" s="98"/>
      <c r="J2" s="98"/>
      <c r="K2" s="98"/>
    </row>
    <row r="3" spans="1:11" x14ac:dyDescent="0.25">
      <c r="D3" s="1"/>
      <c r="J3" s="2"/>
      <c r="K3" s="3"/>
    </row>
    <row r="4" spans="1:11" ht="18.75" x14ac:dyDescent="0.3">
      <c r="A4" s="93" t="s">
        <v>165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x14ac:dyDescent="0.25">
      <c r="D5" s="1"/>
      <c r="J5" s="2"/>
      <c r="K5" s="3"/>
    </row>
    <row r="6" spans="1:11" x14ac:dyDescent="0.25">
      <c r="A6" s="99" t="s">
        <v>2</v>
      </c>
      <c r="B6" s="99"/>
      <c r="C6" s="99"/>
      <c r="D6" s="99"/>
      <c r="E6" s="99"/>
      <c r="F6" s="99"/>
      <c r="G6" s="99" t="s">
        <v>3</v>
      </c>
      <c r="H6" s="99"/>
      <c r="I6" s="99"/>
      <c r="J6" s="99"/>
      <c r="K6" s="99"/>
    </row>
    <row r="7" spans="1:11" ht="15.75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'[1]CEF Maio 2020 - 168-5'!F194</f>
        <v>0</v>
      </c>
      <c r="G9" s="19"/>
      <c r="H9" s="20"/>
      <c r="I9" s="16"/>
      <c r="J9" s="21"/>
      <c r="K9" s="22"/>
    </row>
    <row r="10" spans="1:11" x14ac:dyDescent="0.25">
      <c r="A10" s="15">
        <v>43983</v>
      </c>
      <c r="B10" s="16">
        <v>847296</v>
      </c>
      <c r="C10" s="16" t="s">
        <v>166</v>
      </c>
      <c r="D10" s="17">
        <v>588.08000000000004</v>
      </c>
      <c r="E10" s="17"/>
      <c r="F10" s="18">
        <f t="shared" ref="F10:F73" si="0">F9-D10+E10</f>
        <v>-588.08000000000004</v>
      </c>
      <c r="G10" s="19" t="s">
        <v>139</v>
      </c>
      <c r="H10" s="20" t="s">
        <v>167</v>
      </c>
      <c r="I10" s="16">
        <v>6400</v>
      </c>
      <c r="J10" s="21">
        <v>1</v>
      </c>
      <c r="K10" s="22">
        <v>43951</v>
      </c>
    </row>
    <row r="11" spans="1:11" x14ac:dyDescent="0.25">
      <c r="A11" s="15">
        <v>43983</v>
      </c>
      <c r="B11" s="16">
        <v>844546</v>
      </c>
      <c r="C11" s="16" t="s">
        <v>166</v>
      </c>
      <c r="D11" s="17">
        <v>1591.1100000000001</v>
      </c>
      <c r="E11" s="17"/>
      <c r="F11" s="18">
        <f t="shared" si="0"/>
        <v>-2179.19</v>
      </c>
      <c r="G11" s="19" t="s">
        <v>139</v>
      </c>
      <c r="H11" s="20" t="s">
        <v>167</v>
      </c>
      <c r="I11" s="16">
        <v>6098</v>
      </c>
      <c r="J11" s="21">
        <v>2</v>
      </c>
      <c r="K11" s="22">
        <v>43921</v>
      </c>
    </row>
    <row r="12" spans="1:11" x14ac:dyDescent="0.25">
      <c r="A12" s="15">
        <v>43983</v>
      </c>
      <c r="B12" s="16">
        <v>851152</v>
      </c>
      <c r="C12" s="16" t="s">
        <v>166</v>
      </c>
      <c r="D12" s="17">
        <v>640</v>
      </c>
      <c r="E12" s="17"/>
      <c r="F12" s="18">
        <f t="shared" si="0"/>
        <v>-2819.19</v>
      </c>
      <c r="G12" s="19" t="s">
        <v>121</v>
      </c>
      <c r="H12" s="20" t="s">
        <v>168</v>
      </c>
      <c r="I12" s="16">
        <v>1711</v>
      </c>
      <c r="J12" s="21">
        <v>1</v>
      </c>
      <c r="K12" s="22">
        <v>43955</v>
      </c>
    </row>
    <row r="13" spans="1:11" x14ac:dyDescent="0.25">
      <c r="A13" s="15">
        <v>43983</v>
      </c>
      <c r="B13" s="16">
        <v>848874</v>
      </c>
      <c r="C13" s="16" t="s">
        <v>166</v>
      </c>
      <c r="D13" s="17">
        <v>76</v>
      </c>
      <c r="E13" s="17"/>
      <c r="F13" s="18">
        <f t="shared" si="0"/>
        <v>-2895.19</v>
      </c>
      <c r="G13" s="19" t="s">
        <v>120</v>
      </c>
      <c r="H13" s="20" t="s">
        <v>169</v>
      </c>
      <c r="I13" s="16">
        <v>498</v>
      </c>
      <c r="J13" s="21">
        <v>1</v>
      </c>
      <c r="K13" s="22">
        <v>43966</v>
      </c>
    </row>
    <row r="14" spans="1:11" x14ac:dyDescent="0.25">
      <c r="A14" s="15">
        <v>43983</v>
      </c>
      <c r="B14" s="16">
        <v>838993</v>
      </c>
      <c r="C14" s="16" t="s">
        <v>166</v>
      </c>
      <c r="D14" s="17">
        <v>2354.5100000000002</v>
      </c>
      <c r="E14" s="17"/>
      <c r="F14" s="18">
        <f t="shared" si="0"/>
        <v>-5249.7000000000007</v>
      </c>
      <c r="G14" s="19" t="s">
        <v>133</v>
      </c>
      <c r="H14" s="20" t="s">
        <v>170</v>
      </c>
      <c r="I14" s="16">
        <v>705508</v>
      </c>
      <c r="J14" s="21">
        <v>2</v>
      </c>
      <c r="K14" s="22">
        <v>43921</v>
      </c>
    </row>
    <row r="15" spans="1:11" x14ac:dyDescent="0.25">
      <c r="A15" s="15">
        <v>43983</v>
      </c>
      <c r="B15" s="16">
        <v>983240</v>
      </c>
      <c r="C15" s="16" t="s">
        <v>171</v>
      </c>
      <c r="D15" s="17">
        <v>254.08</v>
      </c>
      <c r="E15" s="17"/>
      <c r="F15" s="18">
        <f t="shared" si="0"/>
        <v>-5503.7800000000007</v>
      </c>
      <c r="G15" s="19" t="s">
        <v>163</v>
      </c>
      <c r="H15" s="20" t="s">
        <v>172</v>
      </c>
      <c r="I15" s="16">
        <v>2</v>
      </c>
      <c r="J15" s="21">
        <v>2</v>
      </c>
      <c r="K15" s="22"/>
    </row>
    <row r="16" spans="1:11" x14ac:dyDescent="0.25">
      <c r="A16" s="15">
        <v>43983</v>
      </c>
      <c r="B16" s="16">
        <v>852814</v>
      </c>
      <c r="C16" s="16" t="s">
        <v>166</v>
      </c>
      <c r="D16" s="17">
        <v>503.49</v>
      </c>
      <c r="E16" s="17"/>
      <c r="F16" s="18">
        <f t="shared" si="0"/>
        <v>-6007.27</v>
      </c>
      <c r="G16" s="19" t="s">
        <v>133</v>
      </c>
      <c r="H16" s="20" t="s">
        <v>173</v>
      </c>
      <c r="I16" s="16">
        <v>331799</v>
      </c>
      <c r="J16" s="21">
        <v>1</v>
      </c>
      <c r="K16" s="22">
        <v>43951</v>
      </c>
    </row>
    <row r="17" spans="1:11" x14ac:dyDescent="0.25">
      <c r="A17" s="15">
        <v>43983</v>
      </c>
      <c r="B17" s="16">
        <v>727220</v>
      </c>
      <c r="C17" s="16" t="s">
        <v>20</v>
      </c>
      <c r="D17" s="17"/>
      <c r="E17" s="17">
        <v>10170.4</v>
      </c>
      <c r="F17" s="18">
        <f t="shared" si="0"/>
        <v>4163.1299999999992</v>
      </c>
      <c r="G17" s="19" t="s">
        <v>174</v>
      </c>
      <c r="H17" s="20"/>
      <c r="I17" s="16"/>
      <c r="J17" s="21"/>
      <c r="K17" s="22"/>
    </row>
    <row r="18" spans="1:11" x14ac:dyDescent="0.25">
      <c r="A18" s="15">
        <v>43983</v>
      </c>
      <c r="B18" s="16">
        <v>849886</v>
      </c>
      <c r="C18" s="16" t="s">
        <v>166</v>
      </c>
      <c r="D18" s="17">
        <v>1140</v>
      </c>
      <c r="E18" s="17"/>
      <c r="F18" s="18">
        <f t="shared" si="0"/>
        <v>3023.1299999999992</v>
      </c>
      <c r="G18" s="19" t="s">
        <v>133</v>
      </c>
      <c r="H18" s="20" t="s">
        <v>175</v>
      </c>
      <c r="I18" s="16">
        <v>13241</v>
      </c>
      <c r="J18" s="21">
        <v>2</v>
      </c>
      <c r="K18" s="22">
        <v>43922</v>
      </c>
    </row>
    <row r="19" spans="1:11" x14ac:dyDescent="0.25">
      <c r="A19" s="15">
        <v>43983</v>
      </c>
      <c r="B19" s="16">
        <v>982856</v>
      </c>
      <c r="C19" s="16" t="s">
        <v>171</v>
      </c>
      <c r="D19" s="17">
        <v>1184.98</v>
      </c>
      <c r="E19" s="17"/>
      <c r="F19" s="18">
        <f t="shared" si="0"/>
        <v>1838.1499999999992</v>
      </c>
      <c r="G19" s="19" t="s">
        <v>163</v>
      </c>
      <c r="H19" s="20" t="s">
        <v>172</v>
      </c>
      <c r="I19" s="16">
        <v>65913</v>
      </c>
      <c r="J19" s="21">
        <v>1</v>
      </c>
      <c r="K19" s="22">
        <v>43922</v>
      </c>
    </row>
    <row r="20" spans="1:11" x14ac:dyDescent="0.25">
      <c r="A20" s="15">
        <v>43983</v>
      </c>
      <c r="B20" s="16">
        <v>845880</v>
      </c>
      <c r="C20" s="16" t="s">
        <v>166</v>
      </c>
      <c r="D20" s="17">
        <v>1838.15</v>
      </c>
      <c r="E20" s="17"/>
      <c r="F20" s="18">
        <f t="shared" si="0"/>
        <v>-9.0949470177292824E-13</v>
      </c>
      <c r="G20" s="19" t="s">
        <v>133</v>
      </c>
      <c r="H20" s="20" t="s">
        <v>170</v>
      </c>
      <c r="I20" s="16">
        <v>711135</v>
      </c>
      <c r="J20" s="21">
        <v>1</v>
      </c>
      <c r="K20" s="22">
        <v>43951</v>
      </c>
    </row>
    <row r="21" spans="1:11" x14ac:dyDescent="0.25">
      <c r="A21" s="15">
        <v>43984</v>
      </c>
      <c r="B21" s="16">
        <v>535597</v>
      </c>
      <c r="C21" s="16" t="s">
        <v>166</v>
      </c>
      <c r="D21" s="17">
        <v>552.51</v>
      </c>
      <c r="E21" s="17"/>
      <c r="F21" s="18">
        <f t="shared" si="0"/>
        <v>-552.5100000000009</v>
      </c>
      <c r="G21" s="19" t="s">
        <v>139</v>
      </c>
      <c r="H21" s="20" t="s">
        <v>176</v>
      </c>
      <c r="I21" s="16">
        <v>32476</v>
      </c>
      <c r="J21" s="21">
        <v>6</v>
      </c>
      <c r="K21" s="22">
        <v>43804</v>
      </c>
    </row>
    <row r="22" spans="1:11" x14ac:dyDescent="0.25">
      <c r="A22" s="15">
        <v>43984</v>
      </c>
      <c r="B22" s="16">
        <v>536315</v>
      </c>
      <c r="C22" s="16" t="s">
        <v>166</v>
      </c>
      <c r="D22" s="17">
        <v>107.25</v>
      </c>
      <c r="E22" s="17"/>
      <c r="F22" s="18">
        <f t="shared" si="0"/>
        <v>-659.7600000000009</v>
      </c>
      <c r="G22" s="19" t="s">
        <v>144</v>
      </c>
      <c r="H22" s="20" t="s">
        <v>177</v>
      </c>
      <c r="I22" s="16">
        <v>169299</v>
      </c>
      <c r="J22" s="21">
        <v>3</v>
      </c>
      <c r="K22" s="22">
        <v>43894</v>
      </c>
    </row>
    <row r="23" spans="1:11" x14ac:dyDescent="0.25">
      <c r="A23" s="15">
        <v>43984</v>
      </c>
      <c r="B23" s="16">
        <v>533387</v>
      </c>
      <c r="C23" s="16" t="s">
        <v>166</v>
      </c>
      <c r="D23" s="17">
        <v>523.6</v>
      </c>
      <c r="E23" s="17"/>
      <c r="F23" s="18">
        <f t="shared" si="0"/>
        <v>-1183.360000000001</v>
      </c>
      <c r="G23" s="19" t="s">
        <v>133</v>
      </c>
      <c r="H23" s="20" t="s">
        <v>170</v>
      </c>
      <c r="I23" s="16">
        <v>707016</v>
      </c>
      <c r="J23" s="21">
        <v>2</v>
      </c>
      <c r="K23" s="22">
        <v>43928</v>
      </c>
    </row>
    <row r="24" spans="1:11" x14ac:dyDescent="0.25">
      <c r="A24" s="15">
        <v>43984</v>
      </c>
      <c r="B24" s="16">
        <v>534809</v>
      </c>
      <c r="C24" s="16" t="s">
        <v>166</v>
      </c>
      <c r="D24" s="17">
        <v>320</v>
      </c>
      <c r="E24" s="17"/>
      <c r="F24" s="18">
        <f t="shared" si="0"/>
        <v>-1503.360000000001</v>
      </c>
      <c r="G24" s="19" t="s">
        <v>121</v>
      </c>
      <c r="H24" s="20" t="s">
        <v>168</v>
      </c>
      <c r="I24" s="16">
        <v>1702</v>
      </c>
      <c r="J24" s="21">
        <v>1</v>
      </c>
      <c r="K24" s="22">
        <v>43951</v>
      </c>
    </row>
    <row r="25" spans="1:11" x14ac:dyDescent="0.25">
      <c r="A25" s="15">
        <v>43984</v>
      </c>
      <c r="B25" s="16">
        <v>727220</v>
      </c>
      <c r="C25" s="16" t="s">
        <v>20</v>
      </c>
      <c r="D25" s="17"/>
      <c r="E25" s="17">
        <v>52636.68</v>
      </c>
      <c r="F25" s="18">
        <f t="shared" si="0"/>
        <v>51133.32</v>
      </c>
      <c r="G25" s="19" t="s">
        <v>174</v>
      </c>
      <c r="H25" s="20"/>
      <c r="I25" s="16"/>
      <c r="J25" s="21"/>
      <c r="K25" s="22"/>
    </row>
    <row r="26" spans="1:11" x14ac:dyDescent="0.25">
      <c r="A26" s="15">
        <v>43984</v>
      </c>
      <c r="B26" s="16">
        <v>21350</v>
      </c>
      <c r="C26" s="16" t="s">
        <v>178</v>
      </c>
      <c r="D26" s="17">
        <v>772.26</v>
      </c>
      <c r="E26" s="17"/>
      <c r="F26" s="18">
        <f t="shared" si="0"/>
        <v>50361.06</v>
      </c>
      <c r="G26" s="19" t="s">
        <v>179</v>
      </c>
      <c r="H26" s="20"/>
      <c r="I26" s="16"/>
      <c r="J26" s="21"/>
      <c r="K26" s="22"/>
    </row>
    <row r="27" spans="1:11" x14ac:dyDescent="0.25">
      <c r="A27" s="15">
        <v>43984</v>
      </c>
      <c r="B27" s="16">
        <v>534036</v>
      </c>
      <c r="C27" s="16" t="s">
        <v>166</v>
      </c>
      <c r="D27" s="17">
        <v>44652.22</v>
      </c>
      <c r="E27" s="17"/>
      <c r="F27" s="18">
        <f t="shared" si="0"/>
        <v>5708.8399999999965</v>
      </c>
      <c r="G27" s="19" t="s">
        <v>41</v>
      </c>
      <c r="H27" s="20" t="s">
        <v>180</v>
      </c>
      <c r="I27" s="16">
        <v>397986</v>
      </c>
      <c r="J27" s="21">
        <v>20</v>
      </c>
      <c r="K27" s="22">
        <v>43987</v>
      </c>
    </row>
    <row r="28" spans="1:11" x14ac:dyDescent="0.25">
      <c r="A28" s="15">
        <v>43985</v>
      </c>
      <c r="B28" s="16">
        <v>579235</v>
      </c>
      <c r="C28" s="16" t="s">
        <v>166</v>
      </c>
      <c r="D28" s="17">
        <v>1725.64</v>
      </c>
      <c r="E28" s="17"/>
      <c r="F28" s="18">
        <f t="shared" si="0"/>
        <v>3983.1999999999962</v>
      </c>
      <c r="G28" s="19" t="s">
        <v>133</v>
      </c>
      <c r="H28" s="20" t="s">
        <v>181</v>
      </c>
      <c r="I28" s="16">
        <v>434333</v>
      </c>
      <c r="J28" s="21">
        <v>2</v>
      </c>
      <c r="K28" s="22">
        <v>43950</v>
      </c>
    </row>
    <row r="29" spans="1:11" x14ac:dyDescent="0.25">
      <c r="A29" s="15">
        <v>43985</v>
      </c>
      <c r="B29" s="16">
        <v>580835</v>
      </c>
      <c r="C29" s="16" t="s">
        <v>166</v>
      </c>
      <c r="D29" s="17">
        <v>870.21</v>
      </c>
      <c r="E29" s="17"/>
      <c r="F29" s="18">
        <f t="shared" si="0"/>
        <v>3112.9899999999961</v>
      </c>
      <c r="G29" s="19" t="s">
        <v>144</v>
      </c>
      <c r="H29" s="20" t="s">
        <v>182</v>
      </c>
      <c r="I29" s="16">
        <v>2554687</v>
      </c>
      <c r="J29" s="21">
        <v>3</v>
      </c>
      <c r="K29" s="22">
        <v>43895</v>
      </c>
    </row>
    <row r="30" spans="1:11" x14ac:dyDescent="0.25">
      <c r="A30" s="15">
        <v>43985</v>
      </c>
      <c r="B30" s="16">
        <v>727220</v>
      </c>
      <c r="C30" s="16" t="s">
        <v>20</v>
      </c>
      <c r="D30" s="17"/>
      <c r="E30" s="17">
        <v>3975.4300000000003</v>
      </c>
      <c r="F30" s="18">
        <f t="shared" si="0"/>
        <v>7088.4199999999964</v>
      </c>
      <c r="G30" s="19" t="s">
        <v>174</v>
      </c>
      <c r="H30" s="20"/>
      <c r="I30" s="16"/>
      <c r="J30" s="21"/>
      <c r="K30" s="22"/>
    </row>
    <row r="31" spans="1:11" x14ac:dyDescent="0.25">
      <c r="A31" s="15">
        <v>43985</v>
      </c>
      <c r="B31" s="16">
        <v>578409</v>
      </c>
      <c r="C31" s="16" t="s">
        <v>166</v>
      </c>
      <c r="D31" s="17">
        <v>443.88</v>
      </c>
      <c r="E31" s="17"/>
      <c r="F31" s="18">
        <f t="shared" si="0"/>
        <v>6644.5399999999963</v>
      </c>
      <c r="G31" s="19" t="s">
        <v>140</v>
      </c>
      <c r="H31" s="20" t="s">
        <v>183</v>
      </c>
      <c r="I31" s="16">
        <v>2372336</v>
      </c>
      <c r="J31" s="21">
        <v>1</v>
      </c>
      <c r="K31" s="22">
        <v>43951</v>
      </c>
    </row>
    <row r="32" spans="1:11" x14ac:dyDescent="0.25">
      <c r="A32" s="15">
        <v>43985</v>
      </c>
      <c r="B32" s="16">
        <v>576663</v>
      </c>
      <c r="C32" s="16" t="s">
        <v>166</v>
      </c>
      <c r="D32" s="17">
        <v>707.7</v>
      </c>
      <c r="E32" s="17"/>
      <c r="F32" s="18">
        <f t="shared" si="0"/>
        <v>5936.8399999999965</v>
      </c>
      <c r="G32" s="19" t="s">
        <v>144</v>
      </c>
      <c r="H32" s="20" t="s">
        <v>184</v>
      </c>
      <c r="I32" s="16">
        <v>210139</v>
      </c>
      <c r="J32" s="21">
        <v>1</v>
      </c>
      <c r="K32" s="22">
        <v>43950</v>
      </c>
    </row>
    <row r="33" spans="1:11" x14ac:dyDescent="0.25">
      <c r="A33" s="15">
        <v>43985</v>
      </c>
      <c r="B33" s="16">
        <v>577432</v>
      </c>
      <c r="C33" s="16" t="s">
        <v>166</v>
      </c>
      <c r="D33" s="17">
        <v>228</v>
      </c>
      <c r="E33" s="17"/>
      <c r="F33" s="18">
        <f t="shared" si="0"/>
        <v>5708.8399999999965</v>
      </c>
      <c r="G33" s="19" t="s">
        <v>144</v>
      </c>
      <c r="H33" s="20" t="s">
        <v>185</v>
      </c>
      <c r="I33" s="16">
        <v>1754610</v>
      </c>
      <c r="J33" s="21">
        <v>1</v>
      </c>
      <c r="K33" s="22">
        <v>43955</v>
      </c>
    </row>
    <row r="34" spans="1:11" x14ac:dyDescent="0.25">
      <c r="A34" s="15">
        <v>43986</v>
      </c>
      <c r="B34" s="16">
        <v>759444</v>
      </c>
      <c r="C34" s="16" t="s">
        <v>166</v>
      </c>
      <c r="D34" s="17">
        <v>232</v>
      </c>
      <c r="E34" s="17"/>
      <c r="F34" s="18">
        <f t="shared" si="0"/>
        <v>5476.8399999999965</v>
      </c>
      <c r="G34" s="19" t="s">
        <v>133</v>
      </c>
      <c r="H34" s="20" t="s">
        <v>186</v>
      </c>
      <c r="I34" s="16">
        <v>299644</v>
      </c>
      <c r="J34" s="21">
        <v>3</v>
      </c>
      <c r="K34" s="22">
        <v>43896</v>
      </c>
    </row>
    <row r="35" spans="1:11" x14ac:dyDescent="0.25">
      <c r="A35" s="15">
        <v>43986</v>
      </c>
      <c r="B35" s="16">
        <v>758723</v>
      </c>
      <c r="C35" s="16" t="s">
        <v>166</v>
      </c>
      <c r="D35" s="17">
        <v>480</v>
      </c>
      <c r="E35" s="17"/>
      <c r="F35" s="18">
        <f t="shared" si="0"/>
        <v>4996.8399999999965</v>
      </c>
      <c r="G35" s="19" t="s">
        <v>144</v>
      </c>
      <c r="H35" s="20" t="s">
        <v>187</v>
      </c>
      <c r="I35" s="16">
        <v>1094248</v>
      </c>
      <c r="J35" s="21">
        <v>1</v>
      </c>
      <c r="K35" s="22">
        <v>43956</v>
      </c>
    </row>
    <row r="36" spans="1:11" x14ac:dyDescent="0.25">
      <c r="A36" s="15">
        <v>43986</v>
      </c>
      <c r="B36" s="16">
        <v>41849</v>
      </c>
      <c r="C36" s="16" t="s">
        <v>27</v>
      </c>
      <c r="D36" s="17"/>
      <c r="E36" s="17">
        <v>450</v>
      </c>
      <c r="F36" s="18">
        <f t="shared" si="0"/>
        <v>5446.8399999999965</v>
      </c>
      <c r="G36" s="19" t="s">
        <v>188</v>
      </c>
      <c r="H36" s="20"/>
      <c r="I36" s="16"/>
      <c r="J36" s="21"/>
      <c r="K36" s="22"/>
    </row>
    <row r="37" spans="1:11" x14ac:dyDescent="0.25">
      <c r="A37" s="15">
        <v>43986</v>
      </c>
      <c r="B37" s="16">
        <v>41650</v>
      </c>
      <c r="C37" s="16" t="s">
        <v>27</v>
      </c>
      <c r="D37" s="17"/>
      <c r="E37" s="17">
        <v>500000</v>
      </c>
      <c r="F37" s="18">
        <f t="shared" si="0"/>
        <v>505446.83999999997</v>
      </c>
      <c r="G37" s="19" t="s">
        <v>26</v>
      </c>
      <c r="H37" s="20"/>
      <c r="I37" s="16"/>
      <c r="J37" s="21"/>
      <c r="K37" s="22"/>
    </row>
    <row r="38" spans="1:11" x14ac:dyDescent="0.25">
      <c r="A38" s="15">
        <v>43986</v>
      </c>
      <c r="B38" s="16">
        <v>748758</v>
      </c>
      <c r="C38" s="16" t="s">
        <v>32</v>
      </c>
      <c r="D38" s="17">
        <v>499200</v>
      </c>
      <c r="E38" s="17"/>
      <c r="F38" s="18">
        <f t="shared" si="0"/>
        <v>6246.8399999999674</v>
      </c>
      <c r="G38" s="19" t="s">
        <v>189</v>
      </c>
      <c r="H38" s="20"/>
      <c r="I38" s="16"/>
      <c r="J38" s="21"/>
      <c r="K38" s="22"/>
    </row>
    <row r="39" spans="1:11" x14ac:dyDescent="0.25">
      <c r="A39" s="15">
        <v>43987</v>
      </c>
      <c r="B39" s="16">
        <v>864529</v>
      </c>
      <c r="C39" s="16" t="s">
        <v>166</v>
      </c>
      <c r="D39" s="17">
        <v>835</v>
      </c>
      <c r="E39" s="17"/>
      <c r="F39" s="18">
        <f t="shared" si="0"/>
        <v>5411.8399999999674</v>
      </c>
      <c r="G39" s="19" t="s">
        <v>121</v>
      </c>
      <c r="H39" s="20" t="s">
        <v>168</v>
      </c>
      <c r="I39" s="16">
        <v>1744</v>
      </c>
      <c r="J39" s="21">
        <v>1</v>
      </c>
      <c r="K39" s="22">
        <v>43959</v>
      </c>
    </row>
    <row r="40" spans="1:11" x14ac:dyDescent="0.25">
      <c r="A40" s="15">
        <v>43987</v>
      </c>
      <c r="B40" s="16">
        <v>542628</v>
      </c>
      <c r="C40" s="16" t="s">
        <v>190</v>
      </c>
      <c r="D40" s="17">
        <v>45953.37</v>
      </c>
      <c r="E40" s="17"/>
      <c r="F40" s="18">
        <f t="shared" si="0"/>
        <v>-40541.530000000035</v>
      </c>
      <c r="G40" s="19" t="s">
        <v>116</v>
      </c>
      <c r="H40" s="20" t="s">
        <v>191</v>
      </c>
      <c r="I40" s="16">
        <v>7012284</v>
      </c>
      <c r="J40" s="21">
        <v>1</v>
      </c>
      <c r="K40" s="22"/>
    </row>
    <row r="41" spans="1:11" x14ac:dyDescent="0.25">
      <c r="A41" s="15">
        <v>43987</v>
      </c>
      <c r="B41" s="16">
        <v>727220</v>
      </c>
      <c r="C41" s="16" t="s">
        <v>20</v>
      </c>
      <c r="D41" s="17"/>
      <c r="E41" s="17">
        <v>140272.87</v>
      </c>
      <c r="F41" s="18">
        <f t="shared" si="0"/>
        <v>99731.339999999967</v>
      </c>
      <c r="G41" s="19" t="s">
        <v>174</v>
      </c>
      <c r="H41" s="20"/>
      <c r="I41" s="16"/>
      <c r="J41" s="21"/>
      <c r="K41" s="22"/>
    </row>
    <row r="42" spans="1:11" x14ac:dyDescent="0.25">
      <c r="A42" s="15">
        <v>43987</v>
      </c>
      <c r="B42" s="16">
        <v>542491</v>
      </c>
      <c r="C42" s="16" t="s">
        <v>190</v>
      </c>
      <c r="D42" s="17">
        <v>46958.69</v>
      </c>
      <c r="E42" s="17"/>
      <c r="F42" s="18">
        <f t="shared" si="0"/>
        <v>52772.649999999965</v>
      </c>
      <c r="G42" s="19" t="s">
        <v>116</v>
      </c>
      <c r="H42" s="20" t="s">
        <v>191</v>
      </c>
      <c r="I42" s="16">
        <v>7012282</v>
      </c>
      <c r="J42" s="21">
        <v>1</v>
      </c>
      <c r="K42" s="22"/>
    </row>
    <row r="43" spans="1:11" x14ac:dyDescent="0.25">
      <c r="A43" s="15">
        <v>43987</v>
      </c>
      <c r="B43" s="16">
        <v>542558</v>
      </c>
      <c r="C43" s="16" t="s">
        <v>190</v>
      </c>
      <c r="D43" s="17">
        <v>47063.81</v>
      </c>
      <c r="E43" s="17"/>
      <c r="F43" s="18">
        <f t="shared" si="0"/>
        <v>5708.8399999999674</v>
      </c>
      <c r="G43" s="19" t="s">
        <v>116</v>
      </c>
      <c r="H43" s="20" t="s">
        <v>191</v>
      </c>
      <c r="I43" s="16">
        <v>7012283</v>
      </c>
      <c r="J43" s="21">
        <v>1</v>
      </c>
      <c r="K43" s="22"/>
    </row>
    <row r="44" spans="1:11" x14ac:dyDescent="0.25">
      <c r="A44" s="15">
        <v>43990</v>
      </c>
      <c r="B44" s="16">
        <v>249201</v>
      </c>
      <c r="C44" s="16" t="s">
        <v>166</v>
      </c>
      <c r="D44" s="17">
        <v>180</v>
      </c>
      <c r="E44" s="17"/>
      <c r="F44" s="18">
        <f t="shared" si="0"/>
        <v>5528.8399999999674</v>
      </c>
      <c r="G44" s="19" t="s">
        <v>192</v>
      </c>
      <c r="H44" s="20" t="s">
        <v>193</v>
      </c>
      <c r="I44" s="16">
        <v>75533</v>
      </c>
      <c r="J44" s="21">
        <v>1</v>
      </c>
      <c r="K44" s="22">
        <v>43958</v>
      </c>
    </row>
    <row r="45" spans="1:11" x14ac:dyDescent="0.25">
      <c r="A45" s="15">
        <v>43990</v>
      </c>
      <c r="B45" s="16">
        <v>244388</v>
      </c>
      <c r="C45" s="16" t="s">
        <v>166</v>
      </c>
      <c r="D45" s="17">
        <v>800</v>
      </c>
      <c r="E45" s="17"/>
      <c r="F45" s="18">
        <f t="shared" si="0"/>
        <v>4728.8399999999674</v>
      </c>
      <c r="G45" s="19" t="s">
        <v>121</v>
      </c>
      <c r="H45" s="20" t="s">
        <v>168</v>
      </c>
      <c r="I45" s="16">
        <v>1752</v>
      </c>
      <c r="J45" s="21">
        <v>1</v>
      </c>
      <c r="K45" s="22">
        <v>43962</v>
      </c>
    </row>
    <row r="46" spans="1:11" x14ac:dyDescent="0.25">
      <c r="A46" s="15">
        <v>43990</v>
      </c>
      <c r="B46" s="16">
        <v>247523</v>
      </c>
      <c r="C46" s="16" t="s">
        <v>166</v>
      </c>
      <c r="D46" s="17">
        <v>425.06</v>
      </c>
      <c r="E46" s="17"/>
      <c r="F46" s="18">
        <f t="shared" si="0"/>
        <v>4303.779999999967</v>
      </c>
      <c r="G46" s="19" t="s">
        <v>144</v>
      </c>
      <c r="H46" s="20" t="s">
        <v>194</v>
      </c>
      <c r="I46" s="16">
        <v>64314</v>
      </c>
      <c r="J46" s="21">
        <v>1</v>
      </c>
      <c r="K46" s="22">
        <v>43958</v>
      </c>
    </row>
    <row r="47" spans="1:11" x14ac:dyDescent="0.25">
      <c r="A47" s="15">
        <v>43990</v>
      </c>
      <c r="B47" s="16">
        <v>245859</v>
      </c>
      <c r="C47" s="16" t="s">
        <v>166</v>
      </c>
      <c r="D47" s="17">
        <v>2562.63</v>
      </c>
      <c r="E47" s="17"/>
      <c r="F47" s="18">
        <f t="shared" si="0"/>
        <v>1741.1499999999669</v>
      </c>
      <c r="G47" s="19" t="s">
        <v>144</v>
      </c>
      <c r="H47" s="20" t="s">
        <v>194</v>
      </c>
      <c r="I47" s="16">
        <v>841749</v>
      </c>
      <c r="J47" s="21">
        <v>2</v>
      </c>
      <c r="K47" s="22">
        <v>43934</v>
      </c>
    </row>
    <row r="48" spans="1:11" x14ac:dyDescent="0.25">
      <c r="A48" s="15"/>
      <c r="B48" s="16"/>
      <c r="C48" s="16"/>
      <c r="D48" s="17"/>
      <c r="E48" s="17"/>
      <c r="F48" s="18">
        <f t="shared" si="0"/>
        <v>1741.1499999999669</v>
      </c>
      <c r="G48" s="19" t="s">
        <v>144</v>
      </c>
      <c r="H48" s="20" t="s">
        <v>194</v>
      </c>
      <c r="I48" s="16">
        <v>841748</v>
      </c>
      <c r="J48" s="21">
        <v>2</v>
      </c>
      <c r="K48" s="22">
        <v>43934</v>
      </c>
    </row>
    <row r="49" spans="1:11" x14ac:dyDescent="0.25">
      <c r="A49" s="15">
        <v>43990</v>
      </c>
      <c r="B49" s="16">
        <v>727220</v>
      </c>
      <c r="C49" s="16" t="s">
        <v>20</v>
      </c>
      <c r="D49" s="17"/>
      <c r="E49" s="17">
        <v>9705.3700000000008</v>
      </c>
      <c r="F49" s="18">
        <f t="shared" si="0"/>
        <v>11446.519999999968</v>
      </c>
      <c r="G49" s="19" t="s">
        <v>174</v>
      </c>
      <c r="H49" s="20"/>
      <c r="I49" s="16"/>
      <c r="J49" s="21"/>
      <c r="K49" s="22"/>
    </row>
    <row r="50" spans="1:11" x14ac:dyDescent="0.25">
      <c r="A50" s="15">
        <v>43990</v>
      </c>
      <c r="B50" s="16">
        <v>251015</v>
      </c>
      <c r="C50" s="16" t="s">
        <v>166</v>
      </c>
      <c r="D50" s="17">
        <v>3620.82</v>
      </c>
      <c r="E50" s="17"/>
      <c r="F50" s="18">
        <f t="shared" si="0"/>
        <v>7825.699999999968</v>
      </c>
      <c r="G50" s="19" t="s">
        <v>133</v>
      </c>
      <c r="H50" s="20" t="s">
        <v>170</v>
      </c>
      <c r="I50" s="16">
        <v>698873</v>
      </c>
      <c r="J50" s="21">
        <v>3</v>
      </c>
      <c r="K50" s="22">
        <v>43899</v>
      </c>
    </row>
    <row r="51" spans="1:11" x14ac:dyDescent="0.25">
      <c r="A51" s="15">
        <v>43990</v>
      </c>
      <c r="B51" s="16">
        <v>242942</v>
      </c>
      <c r="C51" s="16" t="s">
        <v>166</v>
      </c>
      <c r="D51" s="17">
        <v>801.9</v>
      </c>
      <c r="E51" s="17"/>
      <c r="F51" s="18">
        <f t="shared" si="0"/>
        <v>7023.7999999999683</v>
      </c>
      <c r="G51" s="19" t="s">
        <v>144</v>
      </c>
      <c r="H51" s="20" t="s">
        <v>177</v>
      </c>
      <c r="I51" s="16">
        <v>169698</v>
      </c>
      <c r="J51" s="21">
        <v>3</v>
      </c>
      <c r="K51" s="22">
        <v>43900</v>
      </c>
    </row>
    <row r="52" spans="1:11" x14ac:dyDescent="0.25">
      <c r="A52" s="15">
        <v>43990</v>
      </c>
      <c r="B52" s="16">
        <v>81522</v>
      </c>
      <c r="C52" s="16" t="s">
        <v>178</v>
      </c>
      <c r="D52" s="17">
        <v>1300</v>
      </c>
      <c r="E52" s="17"/>
      <c r="F52" s="18">
        <f t="shared" si="0"/>
        <v>5723.7999999999683</v>
      </c>
      <c r="G52" s="19" t="s">
        <v>133</v>
      </c>
      <c r="H52" s="20" t="s">
        <v>195</v>
      </c>
      <c r="I52" s="16">
        <v>2353</v>
      </c>
      <c r="J52" s="21">
        <v>1</v>
      </c>
      <c r="K52" s="22">
        <v>43973</v>
      </c>
    </row>
    <row r="53" spans="1:11" x14ac:dyDescent="0.25">
      <c r="A53" s="15">
        <v>43990</v>
      </c>
      <c r="B53" s="16">
        <v>382855</v>
      </c>
      <c r="C53" s="16" t="s">
        <v>166</v>
      </c>
      <c r="D53" s="17">
        <v>14.96</v>
      </c>
      <c r="E53" s="17"/>
      <c r="F53" s="18">
        <f t="shared" si="0"/>
        <v>5708.8399999999683</v>
      </c>
      <c r="G53" s="19" t="s">
        <v>115</v>
      </c>
      <c r="H53" s="20" t="s">
        <v>196</v>
      </c>
      <c r="I53" s="16">
        <v>16446</v>
      </c>
      <c r="J53" s="21">
        <v>7</v>
      </c>
      <c r="K53" s="22">
        <v>43953</v>
      </c>
    </row>
    <row r="54" spans="1:11" x14ac:dyDescent="0.25">
      <c r="A54" s="15">
        <v>43991</v>
      </c>
      <c r="B54" s="16">
        <v>677935</v>
      </c>
      <c r="C54" s="16" t="s">
        <v>166</v>
      </c>
      <c r="D54" s="17">
        <v>349.06</v>
      </c>
      <c r="E54" s="17"/>
      <c r="F54" s="18">
        <f t="shared" si="0"/>
        <v>5359.7799999999679</v>
      </c>
      <c r="G54" s="19" t="s">
        <v>133</v>
      </c>
      <c r="H54" s="20" t="s">
        <v>170</v>
      </c>
      <c r="I54" s="16">
        <v>699814</v>
      </c>
      <c r="J54" s="21">
        <v>3</v>
      </c>
      <c r="K54" s="22">
        <v>43901</v>
      </c>
    </row>
    <row r="55" spans="1:11" x14ac:dyDescent="0.25">
      <c r="A55" s="15">
        <v>43991</v>
      </c>
      <c r="B55" s="16">
        <v>727220</v>
      </c>
      <c r="C55" s="16" t="s">
        <v>20</v>
      </c>
      <c r="D55" s="17"/>
      <c r="E55" s="17">
        <v>1094.51</v>
      </c>
      <c r="F55" s="18">
        <f t="shared" si="0"/>
        <v>6454.2899999999681</v>
      </c>
      <c r="G55" s="19" t="s">
        <v>174</v>
      </c>
      <c r="H55" s="20"/>
      <c r="I55" s="16"/>
      <c r="J55" s="21"/>
      <c r="K55" s="22"/>
    </row>
    <row r="56" spans="1:11" x14ac:dyDescent="0.25">
      <c r="A56" s="15">
        <v>43991</v>
      </c>
      <c r="B56" s="16">
        <v>677207</v>
      </c>
      <c r="C56" s="16" t="s">
        <v>166</v>
      </c>
      <c r="D56" s="17">
        <v>745.45</v>
      </c>
      <c r="E56" s="17"/>
      <c r="F56" s="18">
        <f t="shared" si="0"/>
        <v>5708.8399999999683</v>
      </c>
      <c r="G56" s="19" t="s">
        <v>144</v>
      </c>
      <c r="H56" s="20" t="s">
        <v>197</v>
      </c>
      <c r="I56" s="16">
        <v>227512</v>
      </c>
      <c r="J56" s="21">
        <v>1</v>
      </c>
      <c r="K56" s="22">
        <v>43963</v>
      </c>
    </row>
    <row r="57" spans="1:11" x14ac:dyDescent="0.25">
      <c r="A57" s="15">
        <v>43992</v>
      </c>
      <c r="B57" s="16">
        <v>965494</v>
      </c>
      <c r="C57" s="16" t="s">
        <v>166</v>
      </c>
      <c r="D57" s="17">
        <v>338.7</v>
      </c>
      <c r="E57" s="17"/>
      <c r="F57" s="18">
        <f t="shared" si="0"/>
        <v>5370.1399999999685</v>
      </c>
      <c r="G57" s="19" t="s">
        <v>133</v>
      </c>
      <c r="H57" s="20" t="s">
        <v>198</v>
      </c>
      <c r="I57" s="16">
        <v>999997</v>
      </c>
      <c r="J57" s="21">
        <v>1</v>
      </c>
      <c r="K57" s="22">
        <v>43964</v>
      </c>
    </row>
    <row r="58" spans="1:11" x14ac:dyDescent="0.25">
      <c r="A58" s="15">
        <v>43992</v>
      </c>
      <c r="B58" s="16">
        <v>967742</v>
      </c>
      <c r="C58" s="16" t="s">
        <v>166</v>
      </c>
      <c r="D58" s="17">
        <v>106.16</v>
      </c>
      <c r="E58" s="17"/>
      <c r="F58" s="18">
        <f t="shared" si="0"/>
        <v>5263.9799999999686</v>
      </c>
      <c r="G58" s="19" t="s">
        <v>133</v>
      </c>
      <c r="H58" s="20" t="s">
        <v>187</v>
      </c>
      <c r="I58" s="16">
        <v>1093590</v>
      </c>
      <c r="J58" s="21">
        <v>2</v>
      </c>
      <c r="K58" s="22">
        <v>43950</v>
      </c>
    </row>
    <row r="59" spans="1:11" x14ac:dyDescent="0.25">
      <c r="A59" s="15">
        <v>43992</v>
      </c>
      <c r="B59" s="16">
        <v>968833</v>
      </c>
      <c r="C59" s="16" t="s">
        <v>166</v>
      </c>
      <c r="D59" s="17">
        <v>1241.3</v>
      </c>
      <c r="E59" s="17"/>
      <c r="F59" s="18">
        <f t="shared" si="0"/>
        <v>4022.6799999999685</v>
      </c>
      <c r="G59" s="19" t="s">
        <v>144</v>
      </c>
      <c r="H59" s="20" t="s">
        <v>199</v>
      </c>
      <c r="I59" s="16">
        <v>36759</v>
      </c>
      <c r="J59" s="21">
        <v>1</v>
      </c>
      <c r="K59" s="22">
        <v>43964</v>
      </c>
    </row>
    <row r="60" spans="1:11" x14ac:dyDescent="0.25">
      <c r="A60" s="15">
        <v>43992</v>
      </c>
      <c r="B60" s="16">
        <v>963894</v>
      </c>
      <c r="C60" s="16" t="s">
        <v>166</v>
      </c>
      <c r="D60" s="17">
        <v>117.4</v>
      </c>
      <c r="E60" s="17"/>
      <c r="F60" s="18">
        <f t="shared" si="0"/>
        <v>3905.2799999999684</v>
      </c>
      <c r="G60" s="19" t="s">
        <v>142</v>
      </c>
      <c r="H60" s="20" t="s">
        <v>200</v>
      </c>
      <c r="I60" s="16">
        <v>1463</v>
      </c>
      <c r="J60" s="21">
        <v>1</v>
      </c>
      <c r="K60" s="22">
        <v>43963</v>
      </c>
    </row>
    <row r="61" spans="1:11" x14ac:dyDescent="0.25">
      <c r="A61" s="15">
        <v>43992</v>
      </c>
      <c r="B61" s="16">
        <v>962710</v>
      </c>
      <c r="C61" s="16" t="s">
        <v>166</v>
      </c>
      <c r="D61" s="17">
        <v>599.80000000000007</v>
      </c>
      <c r="E61" s="17"/>
      <c r="F61" s="18">
        <f t="shared" si="0"/>
        <v>3305.4799999999682</v>
      </c>
      <c r="G61" s="19" t="s">
        <v>133</v>
      </c>
      <c r="H61" s="20" t="s">
        <v>201</v>
      </c>
      <c r="I61" s="16">
        <v>44502</v>
      </c>
      <c r="J61" s="21">
        <v>1</v>
      </c>
      <c r="K61" s="22">
        <v>43964</v>
      </c>
    </row>
    <row r="62" spans="1:11" x14ac:dyDescent="0.25">
      <c r="A62" s="15">
        <v>43992</v>
      </c>
      <c r="B62" s="16">
        <v>966619</v>
      </c>
      <c r="C62" s="16" t="s">
        <v>166</v>
      </c>
      <c r="D62" s="17">
        <v>295.2</v>
      </c>
      <c r="E62" s="17"/>
      <c r="F62" s="18">
        <f t="shared" si="0"/>
        <v>3010.2799999999684</v>
      </c>
      <c r="G62" s="19" t="s">
        <v>133</v>
      </c>
      <c r="H62" s="20" t="s">
        <v>202</v>
      </c>
      <c r="I62" s="16">
        <v>56646</v>
      </c>
      <c r="J62" s="21">
        <v>2</v>
      </c>
      <c r="K62" s="22">
        <v>43950</v>
      </c>
    </row>
    <row r="63" spans="1:11" x14ac:dyDescent="0.25">
      <c r="A63" s="15">
        <v>43992</v>
      </c>
      <c r="B63" s="16">
        <v>727220</v>
      </c>
      <c r="C63" s="16" t="s">
        <v>20</v>
      </c>
      <c r="D63" s="17"/>
      <c r="E63" s="17">
        <v>13490.15</v>
      </c>
      <c r="F63" s="18">
        <f t="shared" si="0"/>
        <v>16500.429999999968</v>
      </c>
      <c r="G63" s="19" t="s">
        <v>174</v>
      </c>
      <c r="H63" s="20"/>
      <c r="I63" s="16"/>
      <c r="J63" s="21"/>
      <c r="K63" s="22"/>
    </row>
    <row r="64" spans="1:11" x14ac:dyDescent="0.25">
      <c r="A64" s="15">
        <v>43992</v>
      </c>
      <c r="B64" s="16">
        <v>149758</v>
      </c>
      <c r="C64" s="16" t="s">
        <v>203</v>
      </c>
      <c r="D64" s="17">
        <v>862.6</v>
      </c>
      <c r="E64" s="17"/>
      <c r="F64" s="18">
        <f t="shared" si="0"/>
        <v>15637.829999999967</v>
      </c>
      <c r="G64" s="19" t="s">
        <v>164</v>
      </c>
      <c r="H64" s="20" t="s">
        <v>204</v>
      </c>
      <c r="I64" s="16">
        <v>73369128</v>
      </c>
      <c r="J64" s="21">
        <v>1</v>
      </c>
      <c r="K64" s="22"/>
    </row>
    <row r="65" spans="1:11" x14ac:dyDescent="0.25">
      <c r="A65" s="15">
        <v>43992</v>
      </c>
      <c r="B65" s="16">
        <v>960231</v>
      </c>
      <c r="C65" s="16" t="s">
        <v>166</v>
      </c>
      <c r="D65" s="17">
        <v>35</v>
      </c>
      <c r="E65" s="17"/>
      <c r="F65" s="18">
        <f t="shared" si="0"/>
        <v>15602.829999999967</v>
      </c>
      <c r="G65" s="19" t="s">
        <v>146</v>
      </c>
      <c r="H65" s="20" t="s">
        <v>205</v>
      </c>
      <c r="I65" s="16">
        <v>122016316</v>
      </c>
      <c r="J65" s="21">
        <v>1</v>
      </c>
      <c r="K65" s="22">
        <v>43986</v>
      </c>
    </row>
    <row r="66" spans="1:11" x14ac:dyDescent="0.25">
      <c r="A66" s="15">
        <v>43992</v>
      </c>
      <c r="B66" s="16">
        <v>961343</v>
      </c>
      <c r="C66" s="16" t="s">
        <v>166</v>
      </c>
      <c r="D66" s="17">
        <v>159.99</v>
      </c>
      <c r="E66" s="17"/>
      <c r="F66" s="18">
        <f t="shared" si="0"/>
        <v>15442.839999999967</v>
      </c>
      <c r="G66" s="19" t="s">
        <v>146</v>
      </c>
      <c r="H66" s="20" t="s">
        <v>206</v>
      </c>
      <c r="I66" s="16">
        <v>1</v>
      </c>
      <c r="J66" s="21">
        <v>1</v>
      </c>
      <c r="K66" s="22"/>
    </row>
    <row r="67" spans="1:11" x14ac:dyDescent="0.25">
      <c r="A67" s="15">
        <v>43992</v>
      </c>
      <c r="B67" s="16">
        <v>151779</v>
      </c>
      <c r="C67" s="16" t="s">
        <v>203</v>
      </c>
      <c r="D67" s="17">
        <v>3034</v>
      </c>
      <c r="E67" s="17"/>
      <c r="F67" s="18">
        <f t="shared" si="0"/>
        <v>12408.839999999967</v>
      </c>
      <c r="G67" s="19" t="s">
        <v>103</v>
      </c>
      <c r="H67" s="20" t="s">
        <v>207</v>
      </c>
      <c r="I67" s="16">
        <v>2</v>
      </c>
      <c r="J67" s="21">
        <v>2</v>
      </c>
      <c r="K67" s="22">
        <v>43986</v>
      </c>
    </row>
    <row r="68" spans="1:11" x14ac:dyDescent="0.25">
      <c r="A68" s="15"/>
      <c r="B68" s="16"/>
      <c r="C68" s="16"/>
      <c r="D68" s="17"/>
      <c r="E68" s="17"/>
      <c r="F68" s="18">
        <f t="shared" si="0"/>
        <v>12408.839999999967</v>
      </c>
      <c r="G68" s="19" t="s">
        <v>103</v>
      </c>
      <c r="H68" s="20" t="s">
        <v>207</v>
      </c>
      <c r="I68" s="16">
        <v>4</v>
      </c>
      <c r="J68" s="21">
        <v>4</v>
      </c>
      <c r="K68" s="22">
        <v>43986</v>
      </c>
    </row>
    <row r="69" spans="1:11" x14ac:dyDescent="0.25">
      <c r="A69" s="15">
        <v>43992</v>
      </c>
      <c r="B69" s="16">
        <v>959089</v>
      </c>
      <c r="C69" s="16" t="s">
        <v>166</v>
      </c>
      <c r="D69" s="17">
        <v>6500</v>
      </c>
      <c r="E69" s="17"/>
      <c r="F69" s="18">
        <f t="shared" si="0"/>
        <v>5908.8399999999674</v>
      </c>
      <c r="G69" s="19" t="s">
        <v>38</v>
      </c>
      <c r="H69" s="20" t="s">
        <v>208</v>
      </c>
      <c r="I69" s="16">
        <v>24</v>
      </c>
      <c r="J69" s="21">
        <v>8</v>
      </c>
      <c r="K69" s="22">
        <v>43990</v>
      </c>
    </row>
    <row r="70" spans="1:11" x14ac:dyDescent="0.25">
      <c r="A70" s="15">
        <v>43992</v>
      </c>
      <c r="B70" s="16">
        <v>101457</v>
      </c>
      <c r="C70" s="16" t="s">
        <v>178</v>
      </c>
      <c r="D70" s="17">
        <v>200</v>
      </c>
      <c r="E70" s="17"/>
      <c r="F70" s="18">
        <f t="shared" si="0"/>
        <v>5708.8399999999674</v>
      </c>
      <c r="G70" s="19" t="s">
        <v>209</v>
      </c>
      <c r="H70" s="20" t="s">
        <v>210</v>
      </c>
      <c r="I70" s="16">
        <v>25754</v>
      </c>
      <c r="J70" s="21">
        <v>1</v>
      </c>
      <c r="K70" s="22"/>
    </row>
    <row r="71" spans="1:11" x14ac:dyDescent="0.25">
      <c r="A71" s="15">
        <v>43994</v>
      </c>
      <c r="B71" s="16">
        <v>411759</v>
      </c>
      <c r="C71" s="16" t="s">
        <v>166</v>
      </c>
      <c r="D71" s="17">
        <v>390</v>
      </c>
      <c r="E71" s="17"/>
      <c r="F71" s="18">
        <f t="shared" si="0"/>
        <v>5318.8399999999674</v>
      </c>
      <c r="G71" s="19" t="s">
        <v>121</v>
      </c>
      <c r="H71" s="20" t="s">
        <v>168</v>
      </c>
      <c r="I71" s="16">
        <v>1778</v>
      </c>
      <c r="J71" s="21">
        <v>1</v>
      </c>
      <c r="K71" s="22">
        <v>43966</v>
      </c>
    </row>
    <row r="72" spans="1:11" x14ac:dyDescent="0.25">
      <c r="A72" s="15">
        <v>43994</v>
      </c>
      <c r="B72" s="16">
        <v>121220</v>
      </c>
      <c r="C72" s="16" t="s">
        <v>178</v>
      </c>
      <c r="D72" s="17">
        <v>640</v>
      </c>
      <c r="E72" s="17"/>
      <c r="F72" s="18">
        <f t="shared" si="0"/>
        <v>4678.8399999999674</v>
      </c>
      <c r="G72" s="19" t="s">
        <v>161</v>
      </c>
      <c r="H72" s="20" t="s">
        <v>211</v>
      </c>
      <c r="I72" s="16">
        <v>1039</v>
      </c>
      <c r="J72" s="21">
        <v>1</v>
      </c>
      <c r="K72" s="22">
        <v>43979</v>
      </c>
    </row>
    <row r="73" spans="1:11" x14ac:dyDescent="0.25">
      <c r="A73" s="15">
        <v>43994</v>
      </c>
      <c r="B73" s="16">
        <v>410974</v>
      </c>
      <c r="C73" s="16" t="s">
        <v>166</v>
      </c>
      <c r="D73" s="17">
        <v>956.2</v>
      </c>
      <c r="E73" s="17"/>
      <c r="F73" s="18">
        <f t="shared" si="0"/>
        <v>3722.6399999999676</v>
      </c>
      <c r="G73" s="19" t="s">
        <v>133</v>
      </c>
      <c r="H73" s="20" t="s">
        <v>170</v>
      </c>
      <c r="I73" s="16">
        <v>700511</v>
      </c>
      <c r="J73" s="21">
        <v>3</v>
      </c>
      <c r="K73" s="22">
        <v>43903</v>
      </c>
    </row>
    <row r="74" spans="1:11" x14ac:dyDescent="0.25">
      <c r="A74" s="15">
        <v>43994</v>
      </c>
      <c r="B74" s="16">
        <v>727220</v>
      </c>
      <c r="C74" s="16" t="s">
        <v>20</v>
      </c>
      <c r="D74" s="17"/>
      <c r="E74" s="17">
        <v>4306.43</v>
      </c>
      <c r="F74" s="18">
        <f t="shared" ref="F74:F137" si="1">F73-D74+E74</f>
        <v>8029.0699999999679</v>
      </c>
      <c r="G74" s="19" t="s">
        <v>174</v>
      </c>
      <c r="H74" s="20"/>
      <c r="I74" s="16"/>
      <c r="J74" s="21"/>
      <c r="K74" s="22"/>
    </row>
    <row r="75" spans="1:11" x14ac:dyDescent="0.25">
      <c r="A75" s="15">
        <v>43994</v>
      </c>
      <c r="B75" s="16">
        <v>412369</v>
      </c>
      <c r="C75" s="16" t="s">
        <v>166</v>
      </c>
      <c r="D75" s="17">
        <v>66</v>
      </c>
      <c r="E75" s="17"/>
      <c r="F75" s="18">
        <f t="shared" si="1"/>
        <v>7963.0699999999679</v>
      </c>
      <c r="G75" s="19" t="s">
        <v>144</v>
      </c>
      <c r="H75" s="20" t="s">
        <v>182</v>
      </c>
      <c r="I75" s="16">
        <v>2562721</v>
      </c>
      <c r="J75" s="21">
        <v>3</v>
      </c>
      <c r="K75" s="22">
        <v>43903</v>
      </c>
    </row>
    <row r="76" spans="1:11" x14ac:dyDescent="0.25">
      <c r="A76" s="15">
        <v>43994</v>
      </c>
      <c r="B76" s="16">
        <v>121119</v>
      </c>
      <c r="C76" s="16" t="s">
        <v>178</v>
      </c>
      <c r="D76" s="17">
        <v>1539.73</v>
      </c>
      <c r="E76" s="17"/>
      <c r="F76" s="18">
        <f t="shared" si="1"/>
        <v>6423.3399999999674</v>
      </c>
      <c r="G76" s="19" t="s">
        <v>179</v>
      </c>
      <c r="H76" s="20"/>
      <c r="I76" s="16"/>
      <c r="J76" s="21"/>
      <c r="K76" s="22"/>
    </row>
    <row r="77" spans="1:11" x14ac:dyDescent="0.25">
      <c r="A77" s="15">
        <v>43994</v>
      </c>
      <c r="B77" s="16">
        <v>410319</v>
      </c>
      <c r="C77" s="16" t="s">
        <v>166</v>
      </c>
      <c r="D77" s="17">
        <v>714.5</v>
      </c>
      <c r="E77" s="17"/>
      <c r="F77" s="18">
        <f t="shared" si="1"/>
        <v>5708.8399999999674</v>
      </c>
      <c r="G77" s="19" t="s">
        <v>133</v>
      </c>
      <c r="H77" s="20" t="s">
        <v>170</v>
      </c>
      <c r="I77" s="16">
        <v>713244</v>
      </c>
      <c r="J77" s="21">
        <v>1</v>
      </c>
      <c r="K77" s="22">
        <v>43963</v>
      </c>
    </row>
    <row r="78" spans="1:11" x14ac:dyDescent="0.25">
      <c r="A78" s="15">
        <v>43997</v>
      </c>
      <c r="B78" s="16">
        <v>782321</v>
      </c>
      <c r="C78" s="16" t="s">
        <v>166</v>
      </c>
      <c r="D78" s="17">
        <v>710</v>
      </c>
      <c r="E78" s="17"/>
      <c r="F78" s="18">
        <f t="shared" si="1"/>
        <v>4998.8399999999674</v>
      </c>
      <c r="G78" s="19" t="s">
        <v>121</v>
      </c>
      <c r="H78" s="20" t="s">
        <v>168</v>
      </c>
      <c r="I78" s="16">
        <v>1783</v>
      </c>
      <c r="J78" s="21">
        <v>1</v>
      </c>
      <c r="K78" s="22">
        <v>43969</v>
      </c>
    </row>
    <row r="79" spans="1:11" x14ac:dyDescent="0.25">
      <c r="A79" s="15">
        <v>43997</v>
      </c>
      <c r="B79" s="16">
        <v>783915</v>
      </c>
      <c r="C79" s="16" t="s">
        <v>166</v>
      </c>
      <c r="D79" s="17">
        <v>386.74</v>
      </c>
      <c r="E79" s="17"/>
      <c r="F79" s="18">
        <f t="shared" si="1"/>
        <v>4612.0999999999676</v>
      </c>
      <c r="G79" s="19" t="s">
        <v>144</v>
      </c>
      <c r="H79" s="20" t="s">
        <v>194</v>
      </c>
      <c r="I79" s="16">
        <v>135494</v>
      </c>
      <c r="J79" s="21">
        <v>1</v>
      </c>
      <c r="K79" s="22">
        <v>43966</v>
      </c>
    </row>
    <row r="80" spans="1:11" x14ac:dyDescent="0.25">
      <c r="A80" s="15">
        <v>43997</v>
      </c>
      <c r="B80" s="16">
        <v>792261</v>
      </c>
      <c r="C80" s="16" t="s">
        <v>166</v>
      </c>
      <c r="D80" s="17">
        <v>1255.45</v>
      </c>
      <c r="E80" s="17"/>
      <c r="F80" s="18">
        <f t="shared" si="1"/>
        <v>3356.6499999999678</v>
      </c>
      <c r="G80" s="19" t="s">
        <v>144</v>
      </c>
      <c r="H80" s="20" t="s">
        <v>194</v>
      </c>
      <c r="I80" s="16">
        <v>5430</v>
      </c>
      <c r="J80" s="21">
        <v>2</v>
      </c>
      <c r="K80" s="22">
        <v>43950</v>
      </c>
    </row>
    <row r="81" spans="1:11" x14ac:dyDescent="0.25">
      <c r="A81" s="15">
        <v>43997</v>
      </c>
      <c r="B81" s="16">
        <v>779401</v>
      </c>
      <c r="C81" s="16" t="s">
        <v>166</v>
      </c>
      <c r="D81" s="17">
        <v>647.62</v>
      </c>
      <c r="E81" s="17"/>
      <c r="F81" s="18">
        <f t="shared" si="1"/>
        <v>2709.0299999999679</v>
      </c>
      <c r="G81" s="19" t="s">
        <v>144</v>
      </c>
      <c r="H81" s="20" t="s">
        <v>212</v>
      </c>
      <c r="I81" s="16">
        <v>17876</v>
      </c>
      <c r="J81" s="21">
        <v>2</v>
      </c>
      <c r="K81" s="22">
        <v>43935</v>
      </c>
    </row>
    <row r="82" spans="1:11" x14ac:dyDescent="0.25">
      <c r="A82" s="15">
        <v>43997</v>
      </c>
      <c r="B82" s="16">
        <v>780388</v>
      </c>
      <c r="C82" s="16" t="s">
        <v>166</v>
      </c>
      <c r="D82" s="17">
        <v>1787.2</v>
      </c>
      <c r="E82" s="17"/>
      <c r="F82" s="18">
        <f t="shared" si="1"/>
        <v>921.82999999996787</v>
      </c>
      <c r="G82" s="19" t="s">
        <v>139</v>
      </c>
      <c r="H82" s="20" t="s">
        <v>213</v>
      </c>
      <c r="I82" s="16">
        <v>1963</v>
      </c>
      <c r="J82" s="21">
        <v>1</v>
      </c>
      <c r="K82" s="22">
        <v>43980</v>
      </c>
    </row>
    <row r="83" spans="1:11" x14ac:dyDescent="0.25">
      <c r="A83" s="15">
        <v>43997</v>
      </c>
      <c r="B83" s="16">
        <v>727220</v>
      </c>
      <c r="C83" s="16" t="s">
        <v>20</v>
      </c>
      <c r="D83" s="17"/>
      <c r="E83" s="17">
        <v>6974.35</v>
      </c>
      <c r="F83" s="18">
        <f t="shared" si="1"/>
        <v>7896.1799999999685</v>
      </c>
      <c r="G83" s="19" t="s">
        <v>174</v>
      </c>
      <c r="H83" s="20"/>
      <c r="I83" s="16"/>
      <c r="J83" s="21"/>
      <c r="K83" s="22"/>
    </row>
    <row r="84" spans="1:11" x14ac:dyDescent="0.25">
      <c r="A84" s="15">
        <v>43997</v>
      </c>
      <c r="B84" s="16">
        <v>778331</v>
      </c>
      <c r="C84" s="16" t="s">
        <v>166</v>
      </c>
      <c r="D84" s="17">
        <v>169.74</v>
      </c>
      <c r="E84" s="17"/>
      <c r="F84" s="18">
        <f t="shared" si="1"/>
        <v>7726.4399999999687</v>
      </c>
      <c r="G84" s="19" t="s">
        <v>157</v>
      </c>
      <c r="H84" s="20" t="s">
        <v>214</v>
      </c>
      <c r="I84" s="16">
        <v>551766</v>
      </c>
      <c r="J84" s="21">
        <v>39</v>
      </c>
      <c r="K84" s="22">
        <v>43983</v>
      </c>
    </row>
    <row r="85" spans="1:11" x14ac:dyDescent="0.25">
      <c r="A85" s="15"/>
      <c r="B85" s="16"/>
      <c r="C85" s="16"/>
      <c r="D85" s="17"/>
      <c r="E85" s="17"/>
      <c r="F85" s="18">
        <f t="shared" si="1"/>
        <v>7726.4399999999687</v>
      </c>
      <c r="G85" s="19" t="s">
        <v>157</v>
      </c>
      <c r="H85" s="20" t="s">
        <v>214</v>
      </c>
      <c r="I85" s="16">
        <v>540611</v>
      </c>
      <c r="J85" s="21">
        <v>95</v>
      </c>
      <c r="K85" s="22">
        <v>43983</v>
      </c>
    </row>
    <row r="86" spans="1:11" x14ac:dyDescent="0.25">
      <c r="A86" s="15">
        <v>43997</v>
      </c>
      <c r="B86" s="16">
        <v>777155</v>
      </c>
      <c r="C86" s="16" t="s">
        <v>166</v>
      </c>
      <c r="D86" s="17">
        <v>332.6</v>
      </c>
      <c r="E86" s="17"/>
      <c r="F86" s="18">
        <f t="shared" si="1"/>
        <v>7393.8399999999683</v>
      </c>
      <c r="G86" s="19" t="s">
        <v>157</v>
      </c>
      <c r="H86" s="20" t="s">
        <v>214</v>
      </c>
      <c r="I86" s="16">
        <v>540610</v>
      </c>
      <c r="J86" s="21">
        <v>96</v>
      </c>
      <c r="K86" s="22">
        <v>43983</v>
      </c>
    </row>
    <row r="87" spans="1:11" x14ac:dyDescent="0.25">
      <c r="A87" s="15">
        <v>43997</v>
      </c>
      <c r="B87" s="16">
        <v>793322</v>
      </c>
      <c r="C87" s="16" t="s">
        <v>166</v>
      </c>
      <c r="D87" s="17">
        <v>600</v>
      </c>
      <c r="E87" s="17"/>
      <c r="F87" s="18">
        <f t="shared" si="1"/>
        <v>6793.8399999999683</v>
      </c>
      <c r="G87" s="19" t="s">
        <v>161</v>
      </c>
      <c r="H87" s="20" t="s">
        <v>215</v>
      </c>
      <c r="I87" s="16">
        <v>5573</v>
      </c>
      <c r="J87" s="21">
        <v>12</v>
      </c>
      <c r="K87" s="22">
        <v>43983</v>
      </c>
    </row>
    <row r="88" spans="1:11" x14ac:dyDescent="0.25">
      <c r="A88" s="15">
        <v>43997</v>
      </c>
      <c r="B88" s="16">
        <v>781356</v>
      </c>
      <c r="C88" s="16" t="s">
        <v>166</v>
      </c>
      <c r="D88" s="17">
        <v>1085</v>
      </c>
      <c r="E88" s="17"/>
      <c r="F88" s="18">
        <f t="shared" si="1"/>
        <v>5708.8399999999683</v>
      </c>
      <c r="G88" s="19" t="s">
        <v>130</v>
      </c>
      <c r="H88" s="20" t="s">
        <v>216</v>
      </c>
      <c r="I88" s="16">
        <v>19641</v>
      </c>
      <c r="J88" s="21">
        <v>1</v>
      </c>
      <c r="K88" s="22">
        <v>43983</v>
      </c>
    </row>
    <row r="89" spans="1:11" x14ac:dyDescent="0.25">
      <c r="A89" s="15">
        <v>43998</v>
      </c>
      <c r="B89" s="16">
        <v>161488</v>
      </c>
      <c r="C89" s="16" t="s">
        <v>203</v>
      </c>
      <c r="D89" s="17">
        <v>99</v>
      </c>
      <c r="E89" s="17"/>
      <c r="F89" s="18">
        <f t="shared" si="1"/>
        <v>5609.8399999999683</v>
      </c>
      <c r="G89" s="19" t="s">
        <v>144</v>
      </c>
      <c r="H89" s="20" t="s">
        <v>217</v>
      </c>
      <c r="I89" s="16">
        <v>209</v>
      </c>
      <c r="J89" s="21">
        <v>1</v>
      </c>
      <c r="K89" s="22">
        <v>43970</v>
      </c>
    </row>
    <row r="90" spans="1:11" x14ac:dyDescent="0.25">
      <c r="A90" s="15">
        <v>43998</v>
      </c>
      <c r="B90" s="16">
        <v>727220</v>
      </c>
      <c r="C90" s="16" t="s">
        <v>20</v>
      </c>
      <c r="D90" s="17"/>
      <c r="E90" s="17">
        <v>2262.8000000000002</v>
      </c>
      <c r="F90" s="18">
        <f t="shared" si="1"/>
        <v>7872.6399999999685</v>
      </c>
      <c r="G90" s="19" t="s">
        <v>174</v>
      </c>
      <c r="H90" s="20"/>
      <c r="I90" s="16"/>
      <c r="J90" s="21"/>
      <c r="K90" s="22"/>
    </row>
    <row r="91" spans="1:11" x14ac:dyDescent="0.25">
      <c r="A91" s="15">
        <v>43998</v>
      </c>
      <c r="B91" s="16">
        <v>448394</v>
      </c>
      <c r="C91" s="16" t="s">
        <v>166</v>
      </c>
      <c r="D91" s="17">
        <v>922.5</v>
      </c>
      <c r="E91" s="17"/>
      <c r="F91" s="18">
        <f t="shared" si="1"/>
        <v>6950.1399999999685</v>
      </c>
      <c r="G91" s="19" t="s">
        <v>218</v>
      </c>
      <c r="H91" s="20" t="s">
        <v>219</v>
      </c>
      <c r="I91" s="16">
        <v>376</v>
      </c>
      <c r="J91" s="21">
        <v>1</v>
      </c>
      <c r="K91" s="22">
        <v>43977</v>
      </c>
    </row>
    <row r="92" spans="1:11" x14ac:dyDescent="0.25">
      <c r="A92" s="15">
        <v>43998</v>
      </c>
      <c r="B92" s="16">
        <v>449250</v>
      </c>
      <c r="C92" s="16" t="s">
        <v>166</v>
      </c>
      <c r="D92" s="17">
        <v>1241.3</v>
      </c>
      <c r="E92" s="17"/>
      <c r="F92" s="18">
        <f t="shared" si="1"/>
        <v>5708.8399999999683</v>
      </c>
      <c r="G92" s="19" t="s">
        <v>144</v>
      </c>
      <c r="H92" s="20" t="s">
        <v>199</v>
      </c>
      <c r="I92" s="16">
        <v>36759</v>
      </c>
      <c r="J92" s="21">
        <v>2</v>
      </c>
      <c r="K92" s="22">
        <v>43964</v>
      </c>
    </row>
    <row r="93" spans="1:11" x14ac:dyDescent="0.25">
      <c r="A93" s="15">
        <v>44000</v>
      </c>
      <c r="B93" s="16">
        <v>371648</v>
      </c>
      <c r="C93" s="16" t="s">
        <v>166</v>
      </c>
      <c r="D93" s="17">
        <v>960</v>
      </c>
      <c r="E93" s="17"/>
      <c r="F93" s="18">
        <f t="shared" si="1"/>
        <v>4748.8399999999683</v>
      </c>
      <c r="G93" s="19" t="s">
        <v>121</v>
      </c>
      <c r="H93" s="20" t="s">
        <v>168</v>
      </c>
      <c r="I93" s="16">
        <v>1807</v>
      </c>
      <c r="J93" s="21">
        <v>1</v>
      </c>
      <c r="K93" s="22">
        <v>43972</v>
      </c>
    </row>
    <row r="94" spans="1:11" x14ac:dyDescent="0.25">
      <c r="A94" s="15">
        <v>44000</v>
      </c>
      <c r="B94" s="16">
        <v>727220</v>
      </c>
      <c r="C94" s="16" t="s">
        <v>20</v>
      </c>
      <c r="D94" s="17"/>
      <c r="E94" s="17">
        <v>8126.04</v>
      </c>
      <c r="F94" s="18">
        <f t="shared" si="1"/>
        <v>12874.879999999968</v>
      </c>
      <c r="G94" s="19" t="s">
        <v>174</v>
      </c>
      <c r="H94" s="20"/>
      <c r="I94" s="16"/>
      <c r="J94" s="21"/>
      <c r="K94" s="22"/>
    </row>
    <row r="95" spans="1:11" x14ac:dyDescent="0.25">
      <c r="A95" s="15">
        <v>44000</v>
      </c>
      <c r="B95" s="16">
        <v>372608</v>
      </c>
      <c r="C95" s="16" t="s">
        <v>166</v>
      </c>
      <c r="D95" s="17">
        <v>7166.04</v>
      </c>
      <c r="E95" s="17"/>
      <c r="F95" s="18">
        <f t="shared" si="1"/>
        <v>5708.8399999999683</v>
      </c>
      <c r="G95" s="19" t="s">
        <v>162</v>
      </c>
      <c r="H95" s="20" t="s">
        <v>220</v>
      </c>
      <c r="I95" s="16">
        <v>322</v>
      </c>
      <c r="J95" s="21">
        <v>1</v>
      </c>
      <c r="K95" s="22">
        <v>43997</v>
      </c>
    </row>
    <row r="96" spans="1:11" x14ac:dyDescent="0.25">
      <c r="A96" s="15">
        <v>44001</v>
      </c>
      <c r="B96" s="16">
        <v>428677</v>
      </c>
      <c r="C96" s="16" t="s">
        <v>166</v>
      </c>
      <c r="D96" s="17">
        <v>267.52</v>
      </c>
      <c r="E96" s="17"/>
      <c r="F96" s="18">
        <f t="shared" si="1"/>
        <v>5441.3199999999688</v>
      </c>
      <c r="G96" s="19" t="s">
        <v>138</v>
      </c>
      <c r="H96" s="20" t="s">
        <v>221</v>
      </c>
      <c r="I96" s="16">
        <v>35378</v>
      </c>
      <c r="J96" s="21">
        <v>1</v>
      </c>
      <c r="K96" s="22">
        <v>43973</v>
      </c>
    </row>
    <row r="97" spans="1:11" x14ac:dyDescent="0.25">
      <c r="A97" s="15">
        <v>44001</v>
      </c>
      <c r="B97" s="16">
        <v>434656</v>
      </c>
      <c r="C97" s="16" t="s">
        <v>166</v>
      </c>
      <c r="D97" s="17">
        <v>648</v>
      </c>
      <c r="E97" s="17"/>
      <c r="F97" s="18">
        <f t="shared" si="1"/>
        <v>4793.3199999999688</v>
      </c>
      <c r="G97" s="19" t="s">
        <v>138</v>
      </c>
      <c r="H97" s="20" t="s">
        <v>222</v>
      </c>
      <c r="I97" s="16">
        <v>6262</v>
      </c>
      <c r="J97" s="21">
        <v>1</v>
      </c>
      <c r="K97" s="22">
        <v>43969</v>
      </c>
    </row>
    <row r="98" spans="1:11" x14ac:dyDescent="0.25">
      <c r="A98" s="15">
        <v>44001</v>
      </c>
      <c r="B98" s="16">
        <v>429315</v>
      </c>
      <c r="C98" s="16" t="s">
        <v>166</v>
      </c>
      <c r="D98" s="17">
        <v>480</v>
      </c>
      <c r="E98" s="17"/>
      <c r="F98" s="18">
        <f t="shared" si="1"/>
        <v>4313.3199999999688</v>
      </c>
      <c r="G98" s="19" t="s">
        <v>144</v>
      </c>
      <c r="H98" s="20" t="s">
        <v>187</v>
      </c>
      <c r="I98" s="16">
        <v>1094248</v>
      </c>
      <c r="J98" s="21">
        <v>2</v>
      </c>
      <c r="K98" s="22">
        <v>43956</v>
      </c>
    </row>
    <row r="99" spans="1:11" x14ac:dyDescent="0.25">
      <c r="A99" s="15">
        <v>44001</v>
      </c>
      <c r="B99" s="16">
        <v>492591</v>
      </c>
      <c r="C99" s="16" t="s">
        <v>223</v>
      </c>
      <c r="D99" s="17">
        <v>4293.9400000000005</v>
      </c>
      <c r="E99" s="17"/>
      <c r="F99" s="18">
        <f t="shared" si="1"/>
        <v>19.379999999968277</v>
      </c>
      <c r="G99" s="19" t="s">
        <v>126</v>
      </c>
      <c r="H99" s="20" t="s">
        <v>224</v>
      </c>
      <c r="I99" s="16">
        <v>15</v>
      </c>
      <c r="J99" s="21">
        <v>1</v>
      </c>
      <c r="K99" s="22">
        <v>43991</v>
      </c>
    </row>
    <row r="100" spans="1:11" x14ac:dyDescent="0.25">
      <c r="A100" s="15">
        <v>44001</v>
      </c>
      <c r="B100" s="16">
        <v>492295</v>
      </c>
      <c r="C100" s="16" t="s">
        <v>223</v>
      </c>
      <c r="D100" s="17">
        <v>36399.99</v>
      </c>
      <c r="E100" s="17"/>
      <c r="F100" s="18">
        <f t="shared" si="1"/>
        <v>-36380.61000000003</v>
      </c>
      <c r="G100" s="19" t="s">
        <v>126</v>
      </c>
      <c r="H100" s="20" t="s">
        <v>224</v>
      </c>
      <c r="I100" s="16">
        <v>16</v>
      </c>
      <c r="J100" s="21">
        <v>1</v>
      </c>
      <c r="K100" s="22">
        <v>43991</v>
      </c>
    </row>
    <row r="101" spans="1:11" x14ac:dyDescent="0.25">
      <c r="A101" s="15">
        <v>44001</v>
      </c>
      <c r="B101" s="16">
        <v>492148</v>
      </c>
      <c r="C101" s="16" t="s">
        <v>223</v>
      </c>
      <c r="D101" s="17">
        <v>1689.98</v>
      </c>
      <c r="E101" s="17"/>
      <c r="F101" s="18">
        <f t="shared" si="1"/>
        <v>-38070.590000000033</v>
      </c>
      <c r="G101" s="19" t="s">
        <v>126</v>
      </c>
      <c r="H101" s="20" t="s">
        <v>224</v>
      </c>
      <c r="I101" s="16">
        <v>17</v>
      </c>
      <c r="J101" s="21">
        <v>1</v>
      </c>
      <c r="K101" s="22">
        <v>43991</v>
      </c>
    </row>
    <row r="102" spans="1:11" x14ac:dyDescent="0.25">
      <c r="A102" s="15">
        <v>44001</v>
      </c>
      <c r="B102" s="16">
        <v>727220</v>
      </c>
      <c r="C102" s="16" t="s">
        <v>20</v>
      </c>
      <c r="D102" s="17"/>
      <c r="E102" s="17">
        <v>85782.91</v>
      </c>
      <c r="F102" s="18">
        <f t="shared" si="1"/>
        <v>47712.319999999971</v>
      </c>
      <c r="G102" s="19" t="s">
        <v>174</v>
      </c>
      <c r="H102" s="20"/>
      <c r="I102" s="16"/>
      <c r="J102" s="21"/>
      <c r="K102" s="22"/>
    </row>
    <row r="103" spans="1:11" x14ac:dyDescent="0.25">
      <c r="A103" s="15">
        <v>44001</v>
      </c>
      <c r="B103" s="16">
        <v>491483</v>
      </c>
      <c r="C103" s="16" t="s">
        <v>223</v>
      </c>
      <c r="D103" s="17">
        <v>13.72</v>
      </c>
      <c r="E103" s="17"/>
      <c r="F103" s="18">
        <f t="shared" si="1"/>
        <v>47698.599999999969</v>
      </c>
      <c r="G103" s="19" t="s">
        <v>126</v>
      </c>
      <c r="H103" s="20" t="s">
        <v>224</v>
      </c>
      <c r="I103" s="16">
        <v>19</v>
      </c>
      <c r="J103" s="21">
        <v>1</v>
      </c>
      <c r="K103" s="22">
        <v>43991</v>
      </c>
    </row>
    <row r="104" spans="1:11" x14ac:dyDescent="0.25">
      <c r="A104" s="15">
        <v>44001</v>
      </c>
      <c r="B104" s="16">
        <v>492838</v>
      </c>
      <c r="C104" s="16" t="s">
        <v>223</v>
      </c>
      <c r="D104" s="17">
        <v>2123.0300000000002</v>
      </c>
      <c r="E104" s="17"/>
      <c r="F104" s="18">
        <f t="shared" si="1"/>
        <v>45575.569999999971</v>
      </c>
      <c r="G104" s="19" t="s">
        <v>128</v>
      </c>
      <c r="H104" s="20" t="s">
        <v>225</v>
      </c>
      <c r="I104" s="16">
        <v>78</v>
      </c>
      <c r="J104" s="21">
        <v>1</v>
      </c>
      <c r="K104" s="22">
        <v>43997</v>
      </c>
    </row>
    <row r="105" spans="1:11" x14ac:dyDescent="0.25">
      <c r="A105" s="15">
        <v>44001</v>
      </c>
      <c r="B105" s="16">
        <v>493804</v>
      </c>
      <c r="C105" s="16" t="s">
        <v>223</v>
      </c>
      <c r="D105" s="17">
        <v>8441.43</v>
      </c>
      <c r="E105" s="17"/>
      <c r="F105" s="18">
        <f t="shared" si="1"/>
        <v>37134.13999999997</v>
      </c>
      <c r="G105" s="19" t="s">
        <v>153</v>
      </c>
      <c r="H105" s="20" t="s">
        <v>226</v>
      </c>
      <c r="I105" s="16">
        <v>79</v>
      </c>
      <c r="J105" s="21">
        <v>1</v>
      </c>
      <c r="K105" s="22">
        <v>43997</v>
      </c>
    </row>
    <row r="106" spans="1:11" x14ac:dyDescent="0.25">
      <c r="A106" s="15">
        <v>44001</v>
      </c>
      <c r="B106" s="16">
        <v>895627</v>
      </c>
      <c r="C106" s="16" t="s">
        <v>227</v>
      </c>
      <c r="D106" s="17">
        <v>18271.64</v>
      </c>
      <c r="E106" s="17"/>
      <c r="F106" s="18">
        <f t="shared" si="1"/>
        <v>18862.499999999971</v>
      </c>
      <c r="G106" s="19" t="s">
        <v>124</v>
      </c>
      <c r="H106" s="20" t="s">
        <v>228</v>
      </c>
      <c r="I106" s="16">
        <v>109</v>
      </c>
      <c r="J106" s="21">
        <v>1</v>
      </c>
      <c r="K106" s="22">
        <v>43991</v>
      </c>
    </row>
    <row r="107" spans="1:11" x14ac:dyDescent="0.25">
      <c r="A107" s="15">
        <v>44001</v>
      </c>
      <c r="B107" s="16">
        <v>191448</v>
      </c>
      <c r="C107" s="16" t="s">
        <v>178</v>
      </c>
      <c r="D107" s="17">
        <v>12091.53</v>
      </c>
      <c r="E107" s="17"/>
      <c r="F107" s="18">
        <f t="shared" si="1"/>
        <v>6770.9699999999702</v>
      </c>
      <c r="G107" s="19" t="s">
        <v>179</v>
      </c>
      <c r="H107" s="20"/>
      <c r="I107" s="16"/>
      <c r="J107" s="21"/>
      <c r="K107" s="22"/>
    </row>
    <row r="108" spans="1:11" x14ac:dyDescent="0.25">
      <c r="A108" s="15">
        <v>44001</v>
      </c>
      <c r="B108" s="16">
        <v>491616</v>
      </c>
      <c r="C108" s="16" t="s">
        <v>223</v>
      </c>
      <c r="D108" s="17">
        <v>1062.1300000000001</v>
      </c>
      <c r="E108" s="17"/>
      <c r="F108" s="18">
        <f t="shared" si="1"/>
        <v>5708.8399999999701</v>
      </c>
      <c r="G108" s="19" t="s">
        <v>17</v>
      </c>
      <c r="H108" s="20" t="s">
        <v>224</v>
      </c>
      <c r="I108" s="16">
        <v>18</v>
      </c>
      <c r="J108" s="21">
        <v>1</v>
      </c>
      <c r="K108" s="22">
        <v>43991</v>
      </c>
    </row>
    <row r="109" spans="1:11" x14ac:dyDescent="0.25">
      <c r="A109" s="15">
        <v>44004</v>
      </c>
      <c r="B109" s="16">
        <v>938919</v>
      </c>
      <c r="C109" s="16" t="s">
        <v>166</v>
      </c>
      <c r="D109" s="17">
        <v>1635</v>
      </c>
      <c r="E109" s="17"/>
      <c r="F109" s="18">
        <f t="shared" si="1"/>
        <v>4073.8399999999701</v>
      </c>
      <c r="G109" s="19" t="s">
        <v>121</v>
      </c>
      <c r="H109" s="20" t="s">
        <v>168</v>
      </c>
      <c r="I109" s="16">
        <v>1821</v>
      </c>
      <c r="J109" s="21">
        <v>1</v>
      </c>
      <c r="K109" s="22">
        <v>43977</v>
      </c>
    </row>
    <row r="110" spans="1:11" x14ac:dyDescent="0.25">
      <c r="A110" s="15">
        <v>44004</v>
      </c>
      <c r="B110" s="16">
        <v>727220</v>
      </c>
      <c r="C110" s="16" t="s">
        <v>20</v>
      </c>
      <c r="D110" s="17"/>
      <c r="E110" s="17">
        <v>14988.6</v>
      </c>
      <c r="F110" s="18">
        <f t="shared" si="1"/>
        <v>19062.43999999997</v>
      </c>
      <c r="G110" s="19" t="s">
        <v>174</v>
      </c>
      <c r="H110" s="20"/>
      <c r="I110" s="16"/>
      <c r="J110" s="21"/>
      <c r="K110" s="22"/>
    </row>
    <row r="111" spans="1:11" x14ac:dyDescent="0.25">
      <c r="A111" s="15">
        <v>44004</v>
      </c>
      <c r="B111" s="16">
        <v>935722</v>
      </c>
      <c r="C111" s="16" t="s">
        <v>166</v>
      </c>
      <c r="D111" s="17">
        <v>384</v>
      </c>
      <c r="E111" s="17"/>
      <c r="F111" s="18">
        <f t="shared" si="1"/>
        <v>18678.43999999997</v>
      </c>
      <c r="G111" s="19" t="s">
        <v>144</v>
      </c>
      <c r="H111" s="20" t="s">
        <v>194</v>
      </c>
      <c r="I111" s="16">
        <v>212992</v>
      </c>
      <c r="J111" s="21">
        <v>1</v>
      </c>
      <c r="K111" s="22">
        <v>43977</v>
      </c>
    </row>
    <row r="112" spans="1:11" x14ac:dyDescent="0.25">
      <c r="A112" s="15">
        <v>44004</v>
      </c>
      <c r="B112" s="16">
        <v>927901</v>
      </c>
      <c r="C112" s="16" t="s">
        <v>166</v>
      </c>
      <c r="D112" s="17">
        <v>412.57</v>
      </c>
      <c r="E112" s="17"/>
      <c r="F112" s="18">
        <f t="shared" si="1"/>
        <v>18265.86999999997</v>
      </c>
      <c r="G112" s="19" t="s">
        <v>144</v>
      </c>
      <c r="H112" s="20" t="s">
        <v>194</v>
      </c>
      <c r="I112" s="16">
        <v>64314</v>
      </c>
      <c r="J112" s="21">
        <v>2</v>
      </c>
      <c r="K112" s="22">
        <v>43958</v>
      </c>
    </row>
    <row r="113" spans="1:11" x14ac:dyDescent="0.25">
      <c r="A113" s="15">
        <v>44004</v>
      </c>
      <c r="B113" s="16">
        <v>925760</v>
      </c>
      <c r="C113" s="16" t="s">
        <v>166</v>
      </c>
      <c r="D113" s="17">
        <v>2429.3000000000002</v>
      </c>
      <c r="E113" s="17"/>
      <c r="F113" s="18">
        <f t="shared" si="1"/>
        <v>15836.569999999971</v>
      </c>
      <c r="G113" s="19" t="s">
        <v>144</v>
      </c>
      <c r="H113" s="20" t="s">
        <v>194</v>
      </c>
      <c r="I113" s="16">
        <v>936634</v>
      </c>
      <c r="J113" s="21">
        <v>2</v>
      </c>
      <c r="K113" s="22">
        <v>43948</v>
      </c>
    </row>
    <row r="114" spans="1:11" x14ac:dyDescent="0.25">
      <c r="A114" s="15"/>
      <c r="B114" s="16"/>
      <c r="C114" s="16"/>
      <c r="D114" s="17"/>
      <c r="E114" s="17"/>
      <c r="F114" s="18">
        <f t="shared" si="1"/>
        <v>15836.569999999971</v>
      </c>
      <c r="G114" s="19" t="s">
        <v>144</v>
      </c>
      <c r="H114" s="20" t="s">
        <v>194</v>
      </c>
      <c r="I114" s="16">
        <v>936635</v>
      </c>
      <c r="J114" s="21">
        <v>2</v>
      </c>
      <c r="K114" s="22">
        <v>43948</v>
      </c>
    </row>
    <row r="115" spans="1:11" x14ac:dyDescent="0.25">
      <c r="A115" s="15">
        <v>44004</v>
      </c>
      <c r="B115" s="16">
        <v>924542</v>
      </c>
      <c r="C115" s="16" t="s">
        <v>166</v>
      </c>
      <c r="D115" s="17">
        <v>367.46</v>
      </c>
      <c r="E115" s="17"/>
      <c r="F115" s="18">
        <f t="shared" si="1"/>
        <v>15469.109999999971</v>
      </c>
      <c r="G115" s="19" t="s">
        <v>144</v>
      </c>
      <c r="H115" s="20" t="s">
        <v>194</v>
      </c>
      <c r="I115" s="16">
        <v>191184</v>
      </c>
      <c r="J115" s="21">
        <v>1</v>
      </c>
      <c r="K115" s="22">
        <v>43973</v>
      </c>
    </row>
    <row r="116" spans="1:11" x14ac:dyDescent="0.25">
      <c r="A116" s="15">
        <v>44004</v>
      </c>
      <c r="B116" s="16">
        <v>920181</v>
      </c>
      <c r="C116" s="16" t="s">
        <v>166</v>
      </c>
      <c r="D116" s="17">
        <v>1159.3500000000001</v>
      </c>
      <c r="E116" s="17"/>
      <c r="F116" s="18">
        <f t="shared" si="1"/>
        <v>14309.759999999971</v>
      </c>
      <c r="G116" s="19" t="s">
        <v>133</v>
      </c>
      <c r="H116" s="20" t="s">
        <v>170</v>
      </c>
      <c r="I116" s="16">
        <v>709654</v>
      </c>
      <c r="J116" s="21">
        <v>2</v>
      </c>
      <c r="K116" s="22">
        <v>43943</v>
      </c>
    </row>
    <row r="117" spans="1:11" x14ac:dyDescent="0.25">
      <c r="A117" s="15">
        <v>44004</v>
      </c>
      <c r="B117" s="16">
        <v>923123</v>
      </c>
      <c r="C117" s="16" t="s">
        <v>166</v>
      </c>
      <c r="D117" s="17">
        <v>312</v>
      </c>
      <c r="E117" s="17"/>
      <c r="F117" s="18">
        <f t="shared" si="1"/>
        <v>13997.759999999971</v>
      </c>
      <c r="G117" s="19" t="s">
        <v>139</v>
      </c>
      <c r="H117" s="20" t="s">
        <v>187</v>
      </c>
      <c r="I117" s="16">
        <v>1098100</v>
      </c>
      <c r="J117" s="21">
        <v>1</v>
      </c>
      <c r="K117" s="22">
        <v>43973</v>
      </c>
    </row>
    <row r="118" spans="1:11" x14ac:dyDescent="0.25">
      <c r="A118" s="15">
        <v>44004</v>
      </c>
      <c r="B118" s="16">
        <v>934650</v>
      </c>
      <c r="C118" s="16" t="s">
        <v>166</v>
      </c>
      <c r="D118" s="17">
        <v>230.78</v>
      </c>
      <c r="E118" s="17"/>
      <c r="F118" s="18">
        <f t="shared" si="1"/>
        <v>13766.97999999997</v>
      </c>
      <c r="G118" s="19" t="s">
        <v>138</v>
      </c>
      <c r="H118" s="20" t="s">
        <v>229</v>
      </c>
      <c r="I118" s="16">
        <v>9318</v>
      </c>
      <c r="J118" s="21">
        <v>1</v>
      </c>
      <c r="K118" s="22">
        <v>43977</v>
      </c>
    </row>
    <row r="119" spans="1:11" x14ac:dyDescent="0.25">
      <c r="A119" s="15">
        <v>44004</v>
      </c>
      <c r="B119" s="16">
        <v>933753</v>
      </c>
      <c r="C119" s="16" t="s">
        <v>166</v>
      </c>
      <c r="D119" s="17">
        <v>1738.8</v>
      </c>
      <c r="E119" s="17"/>
      <c r="F119" s="18">
        <f t="shared" si="1"/>
        <v>12028.179999999971</v>
      </c>
      <c r="G119" s="19" t="s">
        <v>146</v>
      </c>
      <c r="H119" s="20" t="s">
        <v>230</v>
      </c>
      <c r="I119" s="16">
        <v>1</v>
      </c>
      <c r="J119" s="21">
        <v>1</v>
      </c>
      <c r="K119" s="22"/>
    </row>
    <row r="120" spans="1:11" x14ac:dyDescent="0.25">
      <c r="A120" s="15">
        <v>44004</v>
      </c>
      <c r="B120" s="16">
        <v>926850</v>
      </c>
      <c r="C120" s="16" t="s">
        <v>166</v>
      </c>
      <c r="D120" s="17">
        <v>14.5</v>
      </c>
      <c r="E120" s="17"/>
      <c r="F120" s="18">
        <f t="shared" si="1"/>
        <v>12013.679999999971</v>
      </c>
      <c r="G120" s="19" t="s">
        <v>115</v>
      </c>
      <c r="H120" s="20" t="s">
        <v>196</v>
      </c>
      <c r="I120" s="16">
        <v>1729</v>
      </c>
      <c r="J120" s="21">
        <v>8</v>
      </c>
      <c r="K120" s="22">
        <v>43984</v>
      </c>
    </row>
    <row r="121" spans="1:11" x14ac:dyDescent="0.25">
      <c r="A121" s="15">
        <v>44004</v>
      </c>
      <c r="B121" s="16">
        <v>741071</v>
      </c>
      <c r="C121" s="16" t="s">
        <v>231</v>
      </c>
      <c r="D121" s="17">
        <v>292.45999999999998</v>
      </c>
      <c r="E121" s="17"/>
      <c r="F121" s="18">
        <f t="shared" si="1"/>
        <v>11721.219999999972</v>
      </c>
      <c r="G121" s="19" t="s">
        <v>157</v>
      </c>
      <c r="H121" s="20" t="s">
        <v>232</v>
      </c>
      <c r="I121" s="16">
        <v>49556485</v>
      </c>
      <c r="J121" s="21">
        <v>46</v>
      </c>
      <c r="K121" s="22">
        <v>43985</v>
      </c>
    </row>
    <row r="122" spans="1:11" x14ac:dyDescent="0.25">
      <c r="A122" s="15">
        <v>44004</v>
      </c>
      <c r="B122" s="16">
        <v>740625</v>
      </c>
      <c r="C122" s="16" t="s">
        <v>231</v>
      </c>
      <c r="D122" s="17">
        <v>526.83000000000004</v>
      </c>
      <c r="E122" s="17"/>
      <c r="F122" s="18">
        <f t="shared" si="1"/>
        <v>11194.389999999972</v>
      </c>
      <c r="G122" s="19" t="s">
        <v>157</v>
      </c>
      <c r="H122" s="20" t="s">
        <v>232</v>
      </c>
      <c r="I122" s="16">
        <v>996750</v>
      </c>
      <c r="J122" s="21">
        <v>45</v>
      </c>
      <c r="K122" s="22">
        <v>43986</v>
      </c>
    </row>
    <row r="123" spans="1:11" x14ac:dyDescent="0.25">
      <c r="A123" s="15">
        <v>44004</v>
      </c>
      <c r="B123" s="16">
        <v>941984</v>
      </c>
      <c r="C123" s="16" t="s">
        <v>166</v>
      </c>
      <c r="D123" s="17">
        <v>4855.05</v>
      </c>
      <c r="E123" s="17"/>
      <c r="F123" s="18">
        <f t="shared" si="1"/>
        <v>6339.339999999972</v>
      </c>
      <c r="G123" s="19" t="s">
        <v>154</v>
      </c>
      <c r="H123" s="20" t="s">
        <v>233</v>
      </c>
      <c r="I123" s="16">
        <v>2128568</v>
      </c>
      <c r="J123" s="21">
        <v>18</v>
      </c>
      <c r="K123" s="22">
        <v>43987</v>
      </c>
    </row>
    <row r="124" spans="1:11" x14ac:dyDescent="0.25">
      <c r="A124" s="15"/>
      <c r="B124" s="16"/>
      <c r="C124" s="16"/>
      <c r="D124" s="17"/>
      <c r="E124" s="17"/>
      <c r="F124" s="18">
        <f t="shared" si="1"/>
        <v>6339.339999999972</v>
      </c>
      <c r="G124" s="19" t="s">
        <v>154</v>
      </c>
      <c r="H124" s="20" t="s">
        <v>233</v>
      </c>
      <c r="I124" s="16">
        <v>2128568</v>
      </c>
      <c r="J124" s="21">
        <v>19</v>
      </c>
      <c r="K124" s="22">
        <v>43987</v>
      </c>
    </row>
    <row r="125" spans="1:11" x14ac:dyDescent="0.25">
      <c r="A125" s="15"/>
      <c r="B125" s="16"/>
      <c r="C125" s="16"/>
      <c r="D125" s="17"/>
      <c r="E125" s="17"/>
      <c r="F125" s="18">
        <f t="shared" si="1"/>
        <v>6339.339999999972</v>
      </c>
      <c r="G125" s="19" t="s">
        <v>154</v>
      </c>
      <c r="H125" s="20" t="s">
        <v>233</v>
      </c>
      <c r="I125" s="16">
        <v>19118</v>
      </c>
      <c r="J125" s="21">
        <v>4</v>
      </c>
      <c r="K125" s="22">
        <v>43987</v>
      </c>
    </row>
    <row r="126" spans="1:11" x14ac:dyDescent="0.25">
      <c r="A126" s="15"/>
      <c r="B126" s="16"/>
      <c r="C126" s="16"/>
      <c r="D126" s="17"/>
      <c r="E126" s="17"/>
      <c r="F126" s="18">
        <f t="shared" si="1"/>
        <v>6339.339999999972</v>
      </c>
      <c r="G126" s="19" t="s">
        <v>154</v>
      </c>
      <c r="H126" s="20" t="s">
        <v>233</v>
      </c>
      <c r="I126" s="16">
        <v>19118</v>
      </c>
      <c r="J126" s="21">
        <v>8</v>
      </c>
      <c r="K126" s="22">
        <v>43987</v>
      </c>
    </row>
    <row r="127" spans="1:11" x14ac:dyDescent="0.25">
      <c r="A127" s="15"/>
      <c r="B127" s="16"/>
      <c r="C127" s="16"/>
      <c r="D127" s="17"/>
      <c r="E127" s="17"/>
      <c r="F127" s="18">
        <f t="shared" si="1"/>
        <v>6339.339999999972</v>
      </c>
      <c r="G127" s="19" t="s">
        <v>154</v>
      </c>
      <c r="H127" s="20" t="s">
        <v>233</v>
      </c>
      <c r="I127" s="16">
        <v>19118</v>
      </c>
      <c r="J127" s="21">
        <v>9</v>
      </c>
      <c r="K127" s="22">
        <v>43987</v>
      </c>
    </row>
    <row r="128" spans="1:11" x14ac:dyDescent="0.25">
      <c r="A128" s="15"/>
      <c r="B128" s="16"/>
      <c r="C128" s="16"/>
      <c r="D128" s="17"/>
      <c r="E128" s="17"/>
      <c r="F128" s="18">
        <f t="shared" si="1"/>
        <v>6339.339999999972</v>
      </c>
      <c r="G128" s="19" t="s">
        <v>154</v>
      </c>
      <c r="H128" s="20" t="s">
        <v>233</v>
      </c>
      <c r="I128" s="16">
        <v>2128568</v>
      </c>
      <c r="J128" s="21">
        <v>17</v>
      </c>
      <c r="K128" s="22">
        <v>43987</v>
      </c>
    </row>
    <row r="129" spans="1:11" x14ac:dyDescent="0.25">
      <c r="A129" s="15"/>
      <c r="B129" s="16"/>
      <c r="C129" s="16"/>
      <c r="D129" s="17"/>
      <c r="E129" s="17"/>
      <c r="F129" s="18">
        <f t="shared" si="1"/>
        <v>6339.339999999972</v>
      </c>
      <c r="G129" s="19" t="s">
        <v>154</v>
      </c>
      <c r="H129" s="20" t="s">
        <v>233</v>
      </c>
      <c r="I129" s="16">
        <v>2128568</v>
      </c>
      <c r="J129" s="21">
        <v>17</v>
      </c>
      <c r="K129" s="22">
        <v>43987</v>
      </c>
    </row>
    <row r="130" spans="1:11" x14ac:dyDescent="0.25">
      <c r="A130" s="15"/>
      <c r="B130" s="16"/>
      <c r="C130" s="16"/>
      <c r="D130" s="17"/>
      <c r="E130" s="17"/>
      <c r="F130" s="18">
        <f t="shared" si="1"/>
        <v>6339.339999999972</v>
      </c>
      <c r="G130" s="19" t="s">
        <v>154</v>
      </c>
      <c r="H130" s="20" t="s">
        <v>233</v>
      </c>
      <c r="I130" s="16">
        <v>19118</v>
      </c>
      <c r="J130" s="21">
        <v>8</v>
      </c>
      <c r="K130" s="22">
        <v>43987</v>
      </c>
    </row>
    <row r="131" spans="1:11" x14ac:dyDescent="0.25">
      <c r="A131" s="15">
        <v>44004</v>
      </c>
      <c r="B131" s="16">
        <v>921970</v>
      </c>
      <c r="C131" s="16" t="s">
        <v>166</v>
      </c>
      <c r="D131" s="17">
        <v>630.5</v>
      </c>
      <c r="E131" s="17"/>
      <c r="F131" s="18">
        <f t="shared" si="1"/>
        <v>5708.839999999972</v>
      </c>
      <c r="G131" s="19" t="s">
        <v>142</v>
      </c>
      <c r="H131" s="20" t="s">
        <v>234</v>
      </c>
      <c r="I131" s="16">
        <v>10182</v>
      </c>
      <c r="J131" s="21">
        <v>1</v>
      </c>
      <c r="K131" s="22">
        <v>43981</v>
      </c>
    </row>
    <row r="132" spans="1:11" x14ac:dyDescent="0.25">
      <c r="A132" s="15">
        <v>44006</v>
      </c>
      <c r="B132" s="16">
        <v>283970</v>
      </c>
      <c r="C132" s="16" t="s">
        <v>166</v>
      </c>
      <c r="D132" s="17">
        <v>1255.45</v>
      </c>
      <c r="E132" s="17"/>
      <c r="F132" s="18">
        <f t="shared" si="1"/>
        <v>4453.3899999999721</v>
      </c>
      <c r="G132" s="19" t="s">
        <v>144</v>
      </c>
      <c r="H132" s="20" t="s">
        <v>194</v>
      </c>
      <c r="I132" s="16">
        <v>5430</v>
      </c>
      <c r="J132" s="21">
        <v>3</v>
      </c>
      <c r="K132" s="22">
        <v>43950</v>
      </c>
    </row>
    <row r="133" spans="1:11" x14ac:dyDescent="0.25">
      <c r="A133" s="15">
        <v>44006</v>
      </c>
      <c r="B133" s="16">
        <v>284676</v>
      </c>
      <c r="C133" s="16" t="s">
        <v>166</v>
      </c>
      <c r="D133" s="17">
        <v>106.16</v>
      </c>
      <c r="E133" s="17"/>
      <c r="F133" s="18">
        <f t="shared" si="1"/>
        <v>4347.2299999999723</v>
      </c>
      <c r="G133" s="19" t="s">
        <v>133</v>
      </c>
      <c r="H133" s="20" t="s">
        <v>187</v>
      </c>
      <c r="I133" s="16">
        <v>1093590</v>
      </c>
      <c r="J133" s="21">
        <v>3</v>
      </c>
      <c r="K133" s="22">
        <v>43950</v>
      </c>
    </row>
    <row r="134" spans="1:11" x14ac:dyDescent="0.25">
      <c r="A134" s="15">
        <v>44006</v>
      </c>
      <c r="B134" s="16">
        <v>283036</v>
      </c>
      <c r="C134" s="16" t="s">
        <v>166</v>
      </c>
      <c r="D134" s="17">
        <v>602.58000000000004</v>
      </c>
      <c r="E134" s="17"/>
      <c r="F134" s="18">
        <f t="shared" si="1"/>
        <v>3744.6499999999724</v>
      </c>
      <c r="G134" s="19" t="s">
        <v>139</v>
      </c>
      <c r="H134" s="20" t="s">
        <v>235</v>
      </c>
      <c r="I134" s="16">
        <v>86175</v>
      </c>
      <c r="J134" s="21">
        <v>2</v>
      </c>
      <c r="K134" s="22">
        <v>43951</v>
      </c>
    </row>
    <row r="135" spans="1:11" x14ac:dyDescent="0.25">
      <c r="A135" s="15">
        <v>44006</v>
      </c>
      <c r="B135" s="16">
        <v>727220</v>
      </c>
      <c r="C135" s="16" t="s">
        <v>20</v>
      </c>
      <c r="D135" s="17"/>
      <c r="E135" s="17">
        <v>4511.84</v>
      </c>
      <c r="F135" s="18">
        <f t="shared" si="1"/>
        <v>8256.4899999999725</v>
      </c>
      <c r="G135" s="19" t="s">
        <v>174</v>
      </c>
      <c r="H135" s="20"/>
      <c r="I135" s="16"/>
      <c r="J135" s="21"/>
      <c r="K135" s="22"/>
    </row>
    <row r="136" spans="1:11" x14ac:dyDescent="0.25">
      <c r="A136" s="15">
        <v>44006</v>
      </c>
      <c r="B136" s="16">
        <v>283676</v>
      </c>
      <c r="C136" s="16" t="s">
        <v>166</v>
      </c>
      <c r="D136" s="17">
        <v>1011.15</v>
      </c>
      <c r="E136" s="17"/>
      <c r="F136" s="18">
        <f t="shared" si="1"/>
        <v>7245.3399999999729</v>
      </c>
      <c r="G136" s="19" t="s">
        <v>138</v>
      </c>
      <c r="H136" s="20" t="s">
        <v>236</v>
      </c>
      <c r="I136" s="16">
        <v>57464</v>
      </c>
      <c r="J136" s="21">
        <v>1</v>
      </c>
      <c r="K136" s="22">
        <v>43976</v>
      </c>
    </row>
    <row r="137" spans="1:11" x14ac:dyDescent="0.25">
      <c r="A137" s="15">
        <v>44006</v>
      </c>
      <c r="B137" s="16">
        <v>284340</v>
      </c>
      <c r="C137" s="16" t="s">
        <v>166</v>
      </c>
      <c r="D137" s="17">
        <v>295.2</v>
      </c>
      <c r="E137" s="17"/>
      <c r="F137" s="18">
        <f t="shared" si="1"/>
        <v>6950.139999999973</v>
      </c>
      <c r="G137" s="19" t="s">
        <v>133</v>
      </c>
      <c r="H137" s="20" t="s">
        <v>202</v>
      </c>
      <c r="I137" s="16">
        <v>56646</v>
      </c>
      <c r="J137" s="21">
        <v>3</v>
      </c>
      <c r="K137" s="22">
        <v>43950</v>
      </c>
    </row>
    <row r="138" spans="1:11" x14ac:dyDescent="0.25">
      <c r="A138" s="15">
        <v>44006</v>
      </c>
      <c r="B138" s="16">
        <v>283331</v>
      </c>
      <c r="C138" s="16" t="s">
        <v>166</v>
      </c>
      <c r="D138" s="17">
        <v>1241.3</v>
      </c>
      <c r="E138" s="17"/>
      <c r="F138" s="18">
        <f t="shared" ref="F138:F173" si="2">F137-D138+E138</f>
        <v>5708.8399999999729</v>
      </c>
      <c r="G138" s="19" t="s">
        <v>144</v>
      </c>
      <c r="H138" s="20" t="s">
        <v>199</v>
      </c>
      <c r="I138" s="16">
        <v>36759</v>
      </c>
      <c r="J138" s="21">
        <v>3</v>
      </c>
      <c r="K138" s="22">
        <v>43964</v>
      </c>
    </row>
    <row r="139" spans="1:11" x14ac:dyDescent="0.25">
      <c r="A139" s="15">
        <v>44007</v>
      </c>
      <c r="B139" s="16">
        <v>356408</v>
      </c>
      <c r="C139" s="16" t="s">
        <v>166</v>
      </c>
      <c r="D139" s="17">
        <v>2937.05</v>
      </c>
      <c r="E139" s="17"/>
      <c r="F139" s="18">
        <f t="shared" si="2"/>
        <v>2771.7899999999727</v>
      </c>
      <c r="G139" s="19" t="s">
        <v>138</v>
      </c>
      <c r="H139" s="20" t="s">
        <v>237</v>
      </c>
      <c r="I139" s="16">
        <v>1281465</v>
      </c>
      <c r="J139" s="21">
        <v>1</v>
      </c>
      <c r="K139" s="22">
        <v>43977</v>
      </c>
    </row>
    <row r="140" spans="1:11" x14ac:dyDescent="0.25">
      <c r="A140" s="15">
        <v>44007</v>
      </c>
      <c r="B140" s="16">
        <v>355906</v>
      </c>
      <c r="C140" s="16" t="s">
        <v>166</v>
      </c>
      <c r="D140" s="17">
        <v>1176.2</v>
      </c>
      <c r="E140" s="17"/>
      <c r="F140" s="18">
        <f t="shared" si="2"/>
        <v>1595.5899999999726</v>
      </c>
      <c r="G140" s="19" t="s">
        <v>138</v>
      </c>
      <c r="H140" s="20" t="s">
        <v>238</v>
      </c>
      <c r="I140" s="16">
        <v>55255</v>
      </c>
      <c r="J140" s="21">
        <v>1</v>
      </c>
      <c r="K140" s="22">
        <v>43979</v>
      </c>
    </row>
    <row r="141" spans="1:11" x14ac:dyDescent="0.25">
      <c r="A141" s="15">
        <v>44007</v>
      </c>
      <c r="B141" s="16">
        <v>727220</v>
      </c>
      <c r="C141" s="16" t="s">
        <v>20</v>
      </c>
      <c r="D141" s="17"/>
      <c r="E141" s="17">
        <v>8738.630000000001</v>
      </c>
      <c r="F141" s="18">
        <f t="shared" si="2"/>
        <v>10334.219999999974</v>
      </c>
      <c r="G141" s="19" t="s">
        <v>174</v>
      </c>
      <c r="H141" s="20"/>
      <c r="I141" s="16"/>
      <c r="J141" s="21"/>
      <c r="K141" s="22"/>
    </row>
    <row r="142" spans="1:11" x14ac:dyDescent="0.25">
      <c r="A142" s="15">
        <v>44007</v>
      </c>
      <c r="B142" s="16">
        <v>52020</v>
      </c>
      <c r="C142" s="16" t="s">
        <v>89</v>
      </c>
      <c r="D142" s="17">
        <v>169</v>
      </c>
      <c r="E142" s="17"/>
      <c r="F142" s="18">
        <f t="shared" si="2"/>
        <v>10165.219999999974</v>
      </c>
      <c r="G142" s="19" t="s">
        <v>35</v>
      </c>
      <c r="H142" s="20"/>
      <c r="I142" s="16"/>
      <c r="J142" s="21"/>
      <c r="K142" s="22"/>
    </row>
    <row r="143" spans="1:11" x14ac:dyDescent="0.25">
      <c r="A143" s="15">
        <v>44007</v>
      </c>
      <c r="B143" s="16">
        <v>254317</v>
      </c>
      <c r="C143" s="16" t="s">
        <v>239</v>
      </c>
      <c r="D143" s="17">
        <v>4456.38</v>
      </c>
      <c r="E143" s="17"/>
      <c r="F143" s="18">
        <f t="shared" si="2"/>
        <v>5708.8399999999738</v>
      </c>
      <c r="G143" s="19" t="s">
        <v>104</v>
      </c>
      <c r="H143" s="20" t="s">
        <v>240</v>
      </c>
      <c r="I143" s="16">
        <v>13295119</v>
      </c>
      <c r="J143" s="21">
        <v>46</v>
      </c>
      <c r="K143" s="22">
        <v>43986</v>
      </c>
    </row>
    <row r="144" spans="1:11" x14ac:dyDescent="0.25">
      <c r="A144" s="15">
        <v>44008</v>
      </c>
      <c r="B144" s="16">
        <v>340591</v>
      </c>
      <c r="C144" s="16" t="s">
        <v>166</v>
      </c>
      <c r="D144" s="17">
        <v>320</v>
      </c>
      <c r="E144" s="17"/>
      <c r="F144" s="18">
        <f t="shared" si="2"/>
        <v>5388.8399999999738</v>
      </c>
      <c r="G144" s="19" t="s">
        <v>121</v>
      </c>
      <c r="H144" s="20" t="s">
        <v>168</v>
      </c>
      <c r="I144" s="16">
        <v>1848</v>
      </c>
      <c r="J144" s="21">
        <v>1</v>
      </c>
      <c r="K144" s="22">
        <v>43980</v>
      </c>
    </row>
    <row r="145" spans="1:11" x14ac:dyDescent="0.25">
      <c r="A145" s="15">
        <v>44008</v>
      </c>
      <c r="B145" s="16">
        <v>341240</v>
      </c>
      <c r="C145" s="16" t="s">
        <v>166</v>
      </c>
      <c r="D145" s="17">
        <v>640</v>
      </c>
      <c r="E145" s="17"/>
      <c r="F145" s="18">
        <f t="shared" si="2"/>
        <v>4748.8399999999738</v>
      </c>
      <c r="G145" s="19" t="s">
        <v>121</v>
      </c>
      <c r="H145" s="20" t="s">
        <v>168</v>
      </c>
      <c r="I145" s="16">
        <v>1677</v>
      </c>
      <c r="J145" s="21">
        <v>1</v>
      </c>
      <c r="K145" s="22">
        <v>43945</v>
      </c>
    </row>
    <row r="146" spans="1:11" x14ac:dyDescent="0.25">
      <c r="A146" s="15">
        <v>44008</v>
      </c>
      <c r="B146" s="16">
        <v>727220</v>
      </c>
      <c r="C146" s="16" t="s">
        <v>20</v>
      </c>
      <c r="D146" s="17"/>
      <c r="E146" s="17">
        <v>120161.66</v>
      </c>
      <c r="F146" s="18">
        <f t="shared" si="2"/>
        <v>124910.49999999997</v>
      </c>
      <c r="G146" s="19" t="s">
        <v>174</v>
      </c>
      <c r="H146" s="20"/>
      <c r="I146" s="16"/>
      <c r="J146" s="21"/>
      <c r="K146" s="22"/>
    </row>
    <row r="147" spans="1:11" x14ac:dyDescent="0.25">
      <c r="A147" s="15">
        <v>44008</v>
      </c>
      <c r="B147" s="16">
        <v>261417</v>
      </c>
      <c r="C147" s="16" t="s">
        <v>178</v>
      </c>
      <c r="D147" s="17">
        <v>119076.66</v>
      </c>
      <c r="E147" s="17"/>
      <c r="F147" s="18">
        <f t="shared" si="2"/>
        <v>5833.8399999999674</v>
      </c>
      <c r="G147" s="19" t="s">
        <v>150</v>
      </c>
      <c r="H147" s="20"/>
      <c r="I147" s="16"/>
      <c r="J147" s="21"/>
      <c r="K147" s="22"/>
    </row>
    <row r="148" spans="1:11" x14ac:dyDescent="0.25">
      <c r="A148" s="15">
        <v>44008</v>
      </c>
      <c r="B148" s="16">
        <v>261508</v>
      </c>
      <c r="C148" s="16" t="s">
        <v>178</v>
      </c>
      <c r="D148" s="17">
        <v>125</v>
      </c>
      <c r="E148" s="17"/>
      <c r="F148" s="18">
        <f t="shared" si="2"/>
        <v>5708.8399999999674</v>
      </c>
      <c r="G148" s="19" t="s">
        <v>135</v>
      </c>
      <c r="H148" s="20" t="s">
        <v>241</v>
      </c>
      <c r="I148" s="16">
        <v>3124</v>
      </c>
      <c r="J148" s="21">
        <v>1</v>
      </c>
      <c r="K148" s="22">
        <v>43978</v>
      </c>
    </row>
    <row r="149" spans="1:11" x14ac:dyDescent="0.25">
      <c r="A149" s="15">
        <v>44011</v>
      </c>
      <c r="B149" s="16">
        <v>601359</v>
      </c>
      <c r="C149" s="16" t="s">
        <v>166</v>
      </c>
      <c r="D149" s="17">
        <v>355</v>
      </c>
      <c r="E149" s="17"/>
      <c r="F149" s="18">
        <f t="shared" si="2"/>
        <v>5353.8399999999674</v>
      </c>
      <c r="G149" s="19" t="s">
        <v>121</v>
      </c>
      <c r="H149" s="20" t="s">
        <v>168</v>
      </c>
      <c r="I149" s="16">
        <v>1856</v>
      </c>
      <c r="J149" s="21">
        <v>1</v>
      </c>
      <c r="K149" s="22">
        <v>43983</v>
      </c>
    </row>
    <row r="150" spans="1:11" x14ac:dyDescent="0.25">
      <c r="A150" s="15">
        <v>44011</v>
      </c>
      <c r="B150" s="16">
        <v>291420</v>
      </c>
      <c r="C150" s="16" t="s">
        <v>178</v>
      </c>
      <c r="D150" s="17">
        <v>1880.1000000000001</v>
      </c>
      <c r="E150" s="17"/>
      <c r="F150" s="18">
        <f t="shared" si="2"/>
        <v>3473.739999999967</v>
      </c>
      <c r="G150" s="19" t="s">
        <v>179</v>
      </c>
      <c r="H150" s="20"/>
      <c r="I150" s="16"/>
      <c r="J150" s="21"/>
      <c r="K150" s="22"/>
    </row>
    <row r="151" spans="1:11" x14ac:dyDescent="0.25">
      <c r="A151" s="15">
        <v>44011</v>
      </c>
      <c r="B151" s="16">
        <v>607101</v>
      </c>
      <c r="C151" s="16" t="s">
        <v>166</v>
      </c>
      <c r="D151" s="17">
        <v>348.7</v>
      </c>
      <c r="E151" s="17"/>
      <c r="F151" s="18">
        <f t="shared" si="2"/>
        <v>3125.0399999999672</v>
      </c>
      <c r="G151" s="19" t="s">
        <v>144</v>
      </c>
      <c r="H151" s="20" t="s">
        <v>194</v>
      </c>
      <c r="I151" s="16">
        <v>246517</v>
      </c>
      <c r="J151" s="21">
        <v>1</v>
      </c>
      <c r="K151" s="22">
        <v>43980</v>
      </c>
    </row>
    <row r="152" spans="1:11" x14ac:dyDescent="0.25">
      <c r="A152" s="15">
        <v>44011</v>
      </c>
      <c r="B152" s="16">
        <v>615460</v>
      </c>
      <c r="C152" s="16" t="s">
        <v>166</v>
      </c>
      <c r="D152" s="17">
        <v>375.36</v>
      </c>
      <c r="E152" s="17"/>
      <c r="F152" s="18">
        <f t="shared" si="2"/>
        <v>2749.6799999999671</v>
      </c>
      <c r="G152" s="19" t="s">
        <v>144</v>
      </c>
      <c r="H152" s="20" t="s">
        <v>194</v>
      </c>
      <c r="I152" s="16">
        <v>135494</v>
      </c>
      <c r="J152" s="21">
        <v>2</v>
      </c>
      <c r="K152" s="22">
        <v>43966</v>
      </c>
    </row>
    <row r="153" spans="1:11" x14ac:dyDescent="0.25">
      <c r="A153" s="15">
        <v>44011</v>
      </c>
      <c r="B153" s="16">
        <v>604938</v>
      </c>
      <c r="C153" s="16" t="s">
        <v>166</v>
      </c>
      <c r="D153" s="17">
        <v>2354.5100000000002</v>
      </c>
      <c r="E153" s="17"/>
      <c r="F153" s="18">
        <f t="shared" si="2"/>
        <v>395.16999999996688</v>
      </c>
      <c r="G153" s="19" t="s">
        <v>133</v>
      </c>
      <c r="H153" s="20" t="s">
        <v>170</v>
      </c>
      <c r="I153" s="16">
        <v>705508</v>
      </c>
      <c r="J153" s="21">
        <v>3</v>
      </c>
      <c r="K153" s="22">
        <v>43921</v>
      </c>
    </row>
    <row r="154" spans="1:11" x14ac:dyDescent="0.25">
      <c r="A154" s="15">
        <v>44011</v>
      </c>
      <c r="B154" s="16">
        <v>603612</v>
      </c>
      <c r="C154" s="16" t="s">
        <v>166</v>
      </c>
      <c r="D154" s="17">
        <v>1838.15</v>
      </c>
      <c r="E154" s="17"/>
      <c r="F154" s="18">
        <f t="shared" si="2"/>
        <v>-1442.9800000000332</v>
      </c>
      <c r="G154" s="19" t="s">
        <v>133</v>
      </c>
      <c r="H154" s="20" t="s">
        <v>170</v>
      </c>
      <c r="I154" s="16">
        <v>711135</v>
      </c>
      <c r="J154" s="21">
        <v>2</v>
      </c>
      <c r="K154" s="22">
        <v>43951</v>
      </c>
    </row>
    <row r="155" spans="1:11" x14ac:dyDescent="0.25">
      <c r="A155" s="15">
        <v>44011</v>
      </c>
      <c r="B155" s="16">
        <v>600112</v>
      </c>
      <c r="C155" s="16" t="s">
        <v>166</v>
      </c>
      <c r="D155" s="17">
        <v>36</v>
      </c>
      <c r="E155" s="17"/>
      <c r="F155" s="18">
        <f t="shared" si="2"/>
        <v>-1478.9800000000332</v>
      </c>
      <c r="G155" s="19" t="s">
        <v>133</v>
      </c>
      <c r="H155" s="20" t="s">
        <v>170</v>
      </c>
      <c r="I155" s="16">
        <v>716739</v>
      </c>
      <c r="J155" s="21">
        <v>1</v>
      </c>
      <c r="K155" s="22">
        <v>43980</v>
      </c>
    </row>
    <row r="156" spans="1:11" x14ac:dyDescent="0.25">
      <c r="A156" s="15">
        <v>44011</v>
      </c>
      <c r="B156" s="16">
        <v>537639</v>
      </c>
      <c r="C156" s="16" t="s">
        <v>166</v>
      </c>
      <c r="D156" s="17">
        <v>143.30000000000001</v>
      </c>
      <c r="E156" s="17"/>
      <c r="F156" s="18">
        <f t="shared" si="2"/>
        <v>-1622.2800000000332</v>
      </c>
      <c r="G156" s="19" t="s">
        <v>139</v>
      </c>
      <c r="H156" s="20" t="s">
        <v>170</v>
      </c>
      <c r="I156" s="16">
        <v>716395</v>
      </c>
      <c r="J156" s="21">
        <v>1</v>
      </c>
      <c r="K156" s="22">
        <v>43979</v>
      </c>
    </row>
    <row r="157" spans="1:11" x14ac:dyDescent="0.25">
      <c r="A157" s="15">
        <v>44011</v>
      </c>
      <c r="B157" s="16">
        <v>610893</v>
      </c>
      <c r="C157" s="16" t="s">
        <v>166</v>
      </c>
      <c r="D157" s="17">
        <v>560.4</v>
      </c>
      <c r="E157" s="17"/>
      <c r="F157" s="18">
        <f t="shared" si="2"/>
        <v>-2182.680000000033</v>
      </c>
      <c r="G157" s="19" t="s">
        <v>144</v>
      </c>
      <c r="H157" s="20" t="s">
        <v>242</v>
      </c>
      <c r="I157" s="16">
        <v>1303772</v>
      </c>
      <c r="J157" s="21">
        <v>1</v>
      </c>
      <c r="K157" s="22">
        <v>43983</v>
      </c>
    </row>
    <row r="158" spans="1:11" x14ac:dyDescent="0.25">
      <c r="A158" s="15">
        <v>44011</v>
      </c>
      <c r="B158" s="16">
        <v>606106</v>
      </c>
      <c r="C158" s="16" t="s">
        <v>166</v>
      </c>
      <c r="D158" s="17">
        <v>263.14</v>
      </c>
      <c r="E158" s="17"/>
      <c r="F158" s="18">
        <f t="shared" si="2"/>
        <v>-2445.8200000000329</v>
      </c>
      <c r="G158" s="19" t="s">
        <v>140</v>
      </c>
      <c r="H158" s="20" t="s">
        <v>243</v>
      </c>
      <c r="I158" s="16">
        <v>4883091</v>
      </c>
      <c r="J158" s="21">
        <v>1</v>
      </c>
      <c r="K158" s="22">
        <v>43980</v>
      </c>
    </row>
    <row r="159" spans="1:11" x14ac:dyDescent="0.25">
      <c r="A159" s="15">
        <v>44011</v>
      </c>
      <c r="B159" s="16">
        <v>609086</v>
      </c>
      <c r="C159" s="16" t="s">
        <v>166</v>
      </c>
      <c r="D159" s="17">
        <v>647.80000000000007</v>
      </c>
      <c r="E159" s="17"/>
      <c r="F159" s="18">
        <f t="shared" si="2"/>
        <v>-3093.6200000000331</v>
      </c>
      <c r="G159" s="19" t="s">
        <v>144</v>
      </c>
      <c r="H159" s="20" t="s">
        <v>244</v>
      </c>
      <c r="I159" s="16">
        <v>81589</v>
      </c>
      <c r="J159" s="21">
        <v>1</v>
      </c>
      <c r="K159" s="22">
        <v>43983</v>
      </c>
    </row>
    <row r="160" spans="1:11" x14ac:dyDescent="0.25">
      <c r="A160" s="15">
        <v>44011</v>
      </c>
      <c r="B160" s="16">
        <v>602130</v>
      </c>
      <c r="C160" s="16" t="s">
        <v>166</v>
      </c>
      <c r="D160" s="17">
        <v>467.97</v>
      </c>
      <c r="E160" s="17"/>
      <c r="F160" s="18">
        <f t="shared" si="2"/>
        <v>-3561.5900000000329</v>
      </c>
      <c r="G160" s="19" t="s">
        <v>133</v>
      </c>
      <c r="H160" s="20" t="s">
        <v>245</v>
      </c>
      <c r="I160" s="16">
        <v>186118</v>
      </c>
      <c r="J160" s="21">
        <v>2</v>
      </c>
      <c r="K160" s="22">
        <v>43950</v>
      </c>
    </row>
    <row r="161" spans="1:11" x14ac:dyDescent="0.25">
      <c r="A161" s="15">
        <v>44011</v>
      </c>
      <c r="B161" s="16">
        <v>614005</v>
      </c>
      <c r="C161" s="16" t="s">
        <v>166</v>
      </c>
      <c r="D161" s="17">
        <v>922.5</v>
      </c>
      <c r="E161" s="17"/>
      <c r="F161" s="18">
        <f t="shared" si="2"/>
        <v>-4484.0900000000329</v>
      </c>
      <c r="G161" s="19" t="s">
        <v>218</v>
      </c>
      <c r="H161" s="20" t="s">
        <v>219</v>
      </c>
      <c r="I161" s="16">
        <v>376</v>
      </c>
      <c r="J161" s="21">
        <v>2</v>
      </c>
      <c r="K161" s="22">
        <v>43977</v>
      </c>
    </row>
    <row r="162" spans="1:11" x14ac:dyDescent="0.25">
      <c r="A162" s="15">
        <v>44011</v>
      </c>
      <c r="B162" s="16">
        <v>607956</v>
      </c>
      <c r="C162" s="16" t="s">
        <v>166</v>
      </c>
      <c r="D162" s="17">
        <v>391.76</v>
      </c>
      <c r="E162" s="17"/>
      <c r="F162" s="18">
        <f t="shared" si="2"/>
        <v>-4875.8500000000331</v>
      </c>
      <c r="G162" s="19" t="s">
        <v>139</v>
      </c>
      <c r="H162" s="20" t="s">
        <v>181</v>
      </c>
      <c r="I162" s="16">
        <v>85959</v>
      </c>
      <c r="J162" s="21">
        <v>1</v>
      </c>
      <c r="K162" s="22">
        <v>43983</v>
      </c>
    </row>
    <row r="163" spans="1:11" x14ac:dyDescent="0.25">
      <c r="A163" s="15">
        <v>44011</v>
      </c>
      <c r="B163" s="16">
        <v>609873</v>
      </c>
      <c r="C163" s="16" t="s">
        <v>166</v>
      </c>
      <c r="D163" s="17">
        <v>807.31000000000006</v>
      </c>
      <c r="E163" s="17"/>
      <c r="F163" s="18">
        <f t="shared" si="2"/>
        <v>-5683.1600000000335</v>
      </c>
      <c r="G163" s="19" t="s">
        <v>144</v>
      </c>
      <c r="H163" s="20" t="s">
        <v>212</v>
      </c>
      <c r="I163" s="16">
        <v>23374</v>
      </c>
      <c r="J163" s="21">
        <v>1</v>
      </c>
      <c r="K163" s="22">
        <v>43983</v>
      </c>
    </row>
    <row r="164" spans="1:11" x14ac:dyDescent="0.25">
      <c r="A164" s="15">
        <v>44011</v>
      </c>
      <c r="B164" s="16">
        <v>166536</v>
      </c>
      <c r="C164" s="16" t="s">
        <v>203</v>
      </c>
      <c r="D164" s="17">
        <v>223.20000000000002</v>
      </c>
      <c r="E164" s="17"/>
      <c r="F164" s="18">
        <f t="shared" si="2"/>
        <v>-5906.3600000000333</v>
      </c>
      <c r="G164" s="19" t="s">
        <v>164</v>
      </c>
      <c r="H164" s="20" t="s">
        <v>246</v>
      </c>
      <c r="I164" s="16">
        <v>7337013</v>
      </c>
      <c r="J164" s="21">
        <v>1</v>
      </c>
      <c r="K164" s="22"/>
    </row>
    <row r="165" spans="1:11" x14ac:dyDescent="0.25">
      <c r="A165" s="15">
        <v>44011</v>
      </c>
      <c r="B165" s="16">
        <v>123387</v>
      </c>
      <c r="C165" s="16" t="s">
        <v>203</v>
      </c>
      <c r="D165" s="17">
        <v>266.60000000000002</v>
      </c>
      <c r="E165" s="17"/>
      <c r="F165" s="18">
        <f t="shared" si="2"/>
        <v>-6172.9600000000337</v>
      </c>
      <c r="G165" s="19" t="s">
        <v>164</v>
      </c>
      <c r="H165" s="20" t="s">
        <v>247</v>
      </c>
      <c r="I165" s="16">
        <v>409</v>
      </c>
      <c r="J165" s="21">
        <v>1</v>
      </c>
      <c r="K165" s="22"/>
    </row>
    <row r="166" spans="1:11" x14ac:dyDescent="0.25">
      <c r="A166" s="15">
        <v>44011</v>
      </c>
      <c r="B166" s="16">
        <v>122790</v>
      </c>
      <c r="C166" s="16" t="s">
        <v>203</v>
      </c>
      <c r="D166" s="17">
        <v>710.6</v>
      </c>
      <c r="E166" s="17"/>
      <c r="F166" s="18">
        <f t="shared" si="2"/>
        <v>-6883.5600000000341</v>
      </c>
      <c r="G166" s="19" t="s">
        <v>164</v>
      </c>
      <c r="H166" s="20" t="s">
        <v>204</v>
      </c>
      <c r="I166" s="16">
        <v>73369122</v>
      </c>
      <c r="J166" s="21">
        <v>1</v>
      </c>
      <c r="K166" s="22"/>
    </row>
    <row r="167" spans="1:11" x14ac:dyDescent="0.25">
      <c r="A167" s="15">
        <v>44011</v>
      </c>
      <c r="B167" s="16">
        <v>765862</v>
      </c>
      <c r="C167" s="16" t="s">
        <v>166</v>
      </c>
      <c r="D167" s="17">
        <v>558.25</v>
      </c>
      <c r="E167" s="17"/>
      <c r="F167" s="18">
        <f t="shared" si="2"/>
        <v>-7441.8100000000341</v>
      </c>
      <c r="G167" s="19" t="s">
        <v>164</v>
      </c>
      <c r="H167" s="20" t="s">
        <v>248</v>
      </c>
      <c r="I167" s="16">
        <v>6096</v>
      </c>
      <c r="J167" s="21">
        <v>1</v>
      </c>
      <c r="K167" s="22"/>
    </row>
    <row r="168" spans="1:11" x14ac:dyDescent="0.25">
      <c r="A168" s="15">
        <v>44011</v>
      </c>
      <c r="B168" s="16">
        <v>727220</v>
      </c>
      <c r="C168" s="16" t="s">
        <v>20</v>
      </c>
      <c r="D168" s="17"/>
      <c r="E168" s="17">
        <v>13396.15</v>
      </c>
      <c r="F168" s="18">
        <f t="shared" si="2"/>
        <v>5954.3399999999656</v>
      </c>
      <c r="G168" s="19" t="s">
        <v>174</v>
      </c>
      <c r="H168" s="20"/>
      <c r="I168" s="16"/>
      <c r="J168" s="21"/>
      <c r="K168" s="22"/>
    </row>
    <row r="169" spans="1:11" x14ac:dyDescent="0.25">
      <c r="A169" s="15">
        <v>44011</v>
      </c>
      <c r="B169" s="16">
        <v>123928</v>
      </c>
      <c r="C169" s="16" t="s">
        <v>203</v>
      </c>
      <c r="D169" s="17">
        <v>245.5</v>
      </c>
      <c r="E169" s="17"/>
      <c r="F169" s="18">
        <f t="shared" si="2"/>
        <v>5708.8399999999656</v>
      </c>
      <c r="G169" s="19" t="s">
        <v>133</v>
      </c>
      <c r="H169" s="20" t="s">
        <v>249</v>
      </c>
      <c r="I169" s="16">
        <v>2867</v>
      </c>
      <c r="J169" s="21">
        <v>1</v>
      </c>
      <c r="K169" s="22">
        <v>43978</v>
      </c>
    </row>
    <row r="170" spans="1:11" x14ac:dyDescent="0.25">
      <c r="A170" s="15">
        <v>44012</v>
      </c>
      <c r="B170" s="16">
        <v>470332</v>
      </c>
      <c r="C170" s="16" t="s">
        <v>166</v>
      </c>
      <c r="D170" s="17">
        <v>180</v>
      </c>
      <c r="E170" s="17"/>
      <c r="F170" s="18">
        <f t="shared" si="2"/>
        <v>5528.8399999999656</v>
      </c>
      <c r="G170" s="19" t="s">
        <v>142</v>
      </c>
      <c r="H170" s="20" t="s">
        <v>234</v>
      </c>
      <c r="I170" s="16">
        <v>10198</v>
      </c>
      <c r="J170" s="21">
        <v>1</v>
      </c>
      <c r="K170" s="22">
        <v>43984</v>
      </c>
    </row>
    <row r="171" spans="1:11" x14ac:dyDescent="0.25">
      <c r="A171" s="15">
        <v>44012</v>
      </c>
      <c r="B171" s="16">
        <v>727220</v>
      </c>
      <c r="C171" s="16" t="s">
        <v>20</v>
      </c>
      <c r="D171" s="17"/>
      <c r="E171" s="17">
        <v>1716.3</v>
      </c>
      <c r="F171" s="18">
        <f t="shared" si="2"/>
        <v>7245.1399999999658</v>
      </c>
      <c r="G171" s="19" t="s">
        <v>174</v>
      </c>
      <c r="H171" s="20"/>
      <c r="I171" s="16"/>
      <c r="J171" s="21"/>
      <c r="K171" s="22"/>
    </row>
    <row r="172" spans="1:11" x14ac:dyDescent="0.25">
      <c r="A172" s="15">
        <v>44012</v>
      </c>
      <c r="B172" s="16">
        <v>468825</v>
      </c>
      <c r="C172" s="16" t="s">
        <v>166</v>
      </c>
      <c r="D172" s="17">
        <v>720</v>
      </c>
      <c r="E172" s="17"/>
      <c r="F172" s="18">
        <f t="shared" si="2"/>
        <v>6525.1399999999658</v>
      </c>
      <c r="G172" s="19" t="s">
        <v>139</v>
      </c>
      <c r="H172" s="20" t="s">
        <v>250</v>
      </c>
      <c r="I172" s="16">
        <v>69540</v>
      </c>
      <c r="J172" s="21">
        <v>1</v>
      </c>
      <c r="K172" s="22">
        <v>43984</v>
      </c>
    </row>
    <row r="173" spans="1:11" x14ac:dyDescent="0.25">
      <c r="A173" s="15">
        <v>44012</v>
      </c>
      <c r="B173" s="16">
        <v>467917</v>
      </c>
      <c r="C173" s="16" t="s">
        <v>166</v>
      </c>
      <c r="D173" s="17">
        <v>816.30000000000007</v>
      </c>
      <c r="E173" s="17"/>
      <c r="F173" s="18">
        <f t="shared" si="2"/>
        <v>5708.8399999999656</v>
      </c>
      <c r="G173" s="19" t="s">
        <v>139</v>
      </c>
      <c r="H173" s="20" t="s">
        <v>251</v>
      </c>
      <c r="I173" s="16">
        <v>148061</v>
      </c>
      <c r="J173" s="21">
        <v>1</v>
      </c>
      <c r="K173" s="22">
        <v>43984</v>
      </c>
    </row>
    <row r="174" spans="1:11" x14ac:dyDescent="0.25">
      <c r="A174" s="15"/>
      <c r="B174" s="16"/>
      <c r="C174" s="16"/>
      <c r="D174" s="17"/>
      <c r="E174" s="17"/>
      <c r="F174" s="18"/>
      <c r="G174" s="19"/>
      <c r="H174" s="20"/>
      <c r="I174" s="16"/>
      <c r="J174" s="21"/>
      <c r="K174" s="22"/>
    </row>
    <row r="175" spans="1:11" ht="15.75" thickBot="1" x14ac:dyDescent="0.3">
      <c r="A175" s="100" t="s">
        <v>98</v>
      </c>
      <c r="B175" s="101"/>
      <c r="C175" s="23"/>
      <c r="D175" s="24">
        <f>SUM(D10:D174)</f>
        <v>997052.28</v>
      </c>
      <c r="E175" s="24">
        <f>SUM(E10:E174)</f>
        <v>1002761.1200000002</v>
      </c>
      <c r="F175" s="25">
        <f>F9-D175+E175</f>
        <v>5708.8400000002002</v>
      </c>
      <c r="G175" s="26"/>
      <c r="H175" s="27"/>
      <c r="I175" s="28"/>
      <c r="J175" s="29"/>
      <c r="K175" s="30"/>
    </row>
    <row r="176" spans="1:11" x14ac:dyDescent="0.25">
      <c r="A176" s="31" t="s">
        <v>99</v>
      </c>
      <c r="B176" s="4"/>
      <c r="C176" s="4"/>
      <c r="D176" s="5"/>
      <c r="E176" s="4"/>
      <c r="F176" s="4"/>
      <c r="G176" s="4"/>
      <c r="H176" s="4"/>
      <c r="I176" s="4"/>
      <c r="J176" s="6"/>
      <c r="K176" s="7"/>
    </row>
    <row r="177" spans="1:11" x14ac:dyDescent="0.25">
      <c r="A177" s="31"/>
      <c r="B177" s="4"/>
      <c r="C177" s="4"/>
      <c r="D177" s="5"/>
      <c r="E177" s="4"/>
      <c r="F177" s="4"/>
      <c r="G177" s="4"/>
      <c r="H177" s="4"/>
      <c r="I177" s="4"/>
      <c r="J177" s="6"/>
      <c r="K177" s="7"/>
    </row>
    <row r="178" spans="1:11" x14ac:dyDescent="0.25">
      <c r="A178" s="31"/>
      <c r="B178" s="4"/>
      <c r="C178" s="4"/>
      <c r="D178" s="5"/>
      <c r="E178" s="4"/>
      <c r="F178" s="4"/>
      <c r="G178" s="4"/>
      <c r="H178" s="4"/>
      <c r="I178" s="4"/>
      <c r="J178" s="6"/>
      <c r="K178" s="7"/>
    </row>
    <row r="179" spans="1:11" x14ac:dyDescent="0.25">
      <c r="D179" s="1"/>
      <c r="J179" s="2"/>
      <c r="K179" s="3"/>
    </row>
    <row r="180" spans="1:11" ht="25.5" x14ac:dyDescent="0.25">
      <c r="C180" s="98" t="s">
        <v>0</v>
      </c>
      <c r="D180" s="98"/>
      <c r="E180" s="98"/>
      <c r="F180" s="98"/>
      <c r="G180" s="98"/>
      <c r="H180" s="98"/>
      <c r="I180" s="98"/>
      <c r="J180" s="98"/>
      <c r="K180" s="98"/>
    </row>
    <row r="181" spans="1:11" x14ac:dyDescent="0.25">
      <c r="D181" s="1"/>
      <c r="J181" s="2"/>
      <c r="K181" s="3"/>
    </row>
    <row r="182" spans="1:11" ht="18.75" x14ac:dyDescent="0.3">
      <c r="A182" s="93" t="s">
        <v>252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</row>
    <row r="183" spans="1:11" x14ac:dyDescent="0.25">
      <c r="A183" s="4"/>
      <c r="B183" s="4"/>
      <c r="C183" s="4"/>
      <c r="D183" s="5"/>
      <c r="E183" s="4"/>
      <c r="F183" s="4"/>
      <c r="G183" s="4"/>
      <c r="H183" s="4"/>
      <c r="I183" s="4"/>
      <c r="J183" s="6"/>
      <c r="K183" s="7"/>
    </row>
    <row r="184" spans="1:11" x14ac:dyDescent="0.25">
      <c r="A184" s="94" t="s">
        <v>101</v>
      </c>
      <c r="B184" s="95"/>
      <c r="C184" s="95"/>
      <c r="D184" s="95"/>
      <c r="E184" s="96"/>
      <c r="F184" s="4"/>
      <c r="G184" s="97" t="s">
        <v>102</v>
      </c>
      <c r="H184" s="97"/>
      <c r="I184" s="97"/>
      <c r="J184" s="97"/>
      <c r="K184" s="7"/>
    </row>
    <row r="185" spans="1:11" x14ac:dyDescent="0.25">
      <c r="A185" s="32" t="s">
        <v>103</v>
      </c>
      <c r="B185" s="33"/>
      <c r="C185" s="33"/>
      <c r="D185" s="34"/>
      <c r="E185" s="35">
        <f t="shared" ref="E185:E234" si="3">SUMIF($G$8:$G$174,A185,$D$8:$D$174)</f>
        <v>3034</v>
      </c>
      <c r="F185" s="4"/>
      <c r="G185" s="36" t="s">
        <v>174</v>
      </c>
      <c r="H185" s="37"/>
      <c r="I185" s="81">
        <f>SUMIF($G$8:$G$174,G185,$E$8:$E$174)</f>
        <v>502311.12000000005</v>
      </c>
      <c r="J185" s="82"/>
      <c r="K185" s="7"/>
    </row>
    <row r="186" spans="1:11" x14ac:dyDescent="0.25">
      <c r="A186" s="38" t="s">
        <v>104</v>
      </c>
      <c r="B186" s="37"/>
      <c r="C186" s="37"/>
      <c r="D186" s="39"/>
      <c r="E186" s="40">
        <f t="shared" si="3"/>
        <v>4456.38</v>
      </c>
      <c r="F186" s="4"/>
      <c r="G186" s="36" t="s">
        <v>26</v>
      </c>
      <c r="H186" s="37"/>
      <c r="I186" s="71">
        <f>SUMIF($G$8:$G$174,G186,$E$8:$E$174)</f>
        <v>500000</v>
      </c>
      <c r="J186" s="72"/>
      <c r="K186" s="7"/>
    </row>
    <row r="187" spans="1:11" x14ac:dyDescent="0.25">
      <c r="A187" s="38" t="s">
        <v>189</v>
      </c>
      <c r="B187" s="37"/>
      <c r="C187" s="37"/>
      <c r="D187" s="39"/>
      <c r="E187" s="40">
        <f t="shared" si="3"/>
        <v>499200</v>
      </c>
      <c r="F187" s="4"/>
      <c r="G187" s="36" t="s">
        <v>188</v>
      </c>
      <c r="H187" s="37"/>
      <c r="I187" s="71">
        <f>SUMIF($G$8:$G$174,G187,$E$8:$E$174)</f>
        <v>450</v>
      </c>
      <c r="J187" s="72"/>
      <c r="K187" s="7"/>
    </row>
    <row r="188" spans="1:11" x14ac:dyDescent="0.25">
      <c r="A188" s="38" t="s">
        <v>218</v>
      </c>
      <c r="B188" s="37"/>
      <c r="C188" s="37"/>
      <c r="D188" s="39"/>
      <c r="E188" s="40">
        <f t="shared" si="3"/>
        <v>1845</v>
      </c>
      <c r="F188" s="4"/>
      <c r="G188" s="91" t="s">
        <v>107</v>
      </c>
      <c r="H188" s="92"/>
      <c r="I188" s="71">
        <f>SUMIF($G$8:$G$174,G188,$E$8:$E$174)</f>
        <v>0</v>
      </c>
      <c r="J188" s="72"/>
      <c r="K188" s="7"/>
    </row>
    <row r="189" spans="1:11" x14ac:dyDescent="0.25">
      <c r="A189" s="38" t="s">
        <v>253</v>
      </c>
      <c r="B189" s="37"/>
      <c r="C189" s="37"/>
      <c r="D189" s="39"/>
      <c r="E189" s="40">
        <f t="shared" si="3"/>
        <v>0</v>
      </c>
      <c r="F189" s="4"/>
      <c r="G189" s="91" t="s">
        <v>254</v>
      </c>
      <c r="H189" s="92"/>
      <c r="I189" s="71">
        <f>SUMIF($G$8:$G$174,G189,$E$8:$E$174)</f>
        <v>0</v>
      </c>
      <c r="J189" s="72"/>
      <c r="K189" s="7"/>
    </row>
    <row r="190" spans="1:11" x14ac:dyDescent="0.25">
      <c r="A190" s="38" t="s">
        <v>255</v>
      </c>
      <c r="B190" s="37"/>
      <c r="C190" s="37"/>
      <c r="D190" s="39"/>
      <c r="E190" s="40">
        <f t="shared" si="3"/>
        <v>0</v>
      </c>
      <c r="F190" s="4"/>
      <c r="G190" s="41" t="s">
        <v>109</v>
      </c>
      <c r="H190" s="42"/>
      <c r="I190" s="75">
        <f>SUM(I185:J189)</f>
        <v>1002761.1200000001</v>
      </c>
      <c r="J190" s="76"/>
      <c r="K190" s="7"/>
    </row>
    <row r="191" spans="1:11" x14ac:dyDescent="0.25">
      <c r="A191" s="36" t="s">
        <v>256</v>
      </c>
      <c r="B191" s="37"/>
      <c r="C191" s="37"/>
      <c r="D191" s="39"/>
      <c r="E191" s="40">
        <f t="shared" si="3"/>
        <v>0</v>
      </c>
      <c r="F191" s="4"/>
      <c r="G191" s="44"/>
      <c r="H191" s="45"/>
      <c r="I191" s="46"/>
      <c r="J191" s="47"/>
      <c r="K191" s="7"/>
    </row>
    <row r="192" spans="1:11" x14ac:dyDescent="0.25">
      <c r="A192" s="38" t="s">
        <v>209</v>
      </c>
      <c r="B192" s="37"/>
      <c r="C192" s="37"/>
      <c r="D192" s="39"/>
      <c r="E192" s="40">
        <f t="shared" si="3"/>
        <v>200</v>
      </c>
      <c r="F192" s="4"/>
      <c r="G192" s="48" t="s">
        <v>112</v>
      </c>
      <c r="H192" s="49"/>
      <c r="I192" s="50"/>
      <c r="J192" s="51"/>
      <c r="K192" s="3"/>
    </row>
    <row r="193" spans="1:11" x14ac:dyDescent="0.25">
      <c r="A193" s="38" t="s">
        <v>41</v>
      </c>
      <c r="B193" s="37"/>
      <c r="C193" s="37"/>
      <c r="D193" s="39"/>
      <c r="E193" s="40">
        <f t="shared" si="3"/>
        <v>44652.22</v>
      </c>
      <c r="F193" s="4"/>
      <c r="G193" s="36" t="s">
        <v>114</v>
      </c>
      <c r="H193" s="37"/>
      <c r="I193" s="71">
        <f>'[1]CEF Maio 2020 - 168-5'!I217:J217</f>
        <v>190893.42000000045</v>
      </c>
      <c r="J193" s="72"/>
      <c r="K193" s="3"/>
    </row>
    <row r="194" spans="1:11" x14ac:dyDescent="0.25">
      <c r="A194" s="38" t="s">
        <v>115</v>
      </c>
      <c r="B194" s="37"/>
      <c r="C194" s="37"/>
      <c r="D194" s="39"/>
      <c r="E194" s="40">
        <f t="shared" si="3"/>
        <v>29.46</v>
      </c>
      <c r="F194" s="4"/>
      <c r="G194" s="38" t="s">
        <v>189</v>
      </c>
      <c r="H194" s="37"/>
      <c r="I194" s="71">
        <f>SUMIF($G$8:$G$174,G194,$D$8:$D$174)</f>
        <v>499200</v>
      </c>
      <c r="J194" s="72"/>
      <c r="K194" s="3"/>
    </row>
    <row r="195" spans="1:11" x14ac:dyDescent="0.25">
      <c r="A195" s="38" t="s">
        <v>17</v>
      </c>
      <c r="B195" s="37"/>
      <c r="C195" s="37"/>
      <c r="D195" s="39"/>
      <c r="E195" s="40">
        <f t="shared" si="3"/>
        <v>1062.1300000000001</v>
      </c>
      <c r="F195" s="4"/>
      <c r="G195" s="91" t="s">
        <v>174</v>
      </c>
      <c r="H195" s="92"/>
      <c r="I195" s="71">
        <f>-SUMIF($G$8:$G$174,G195,$E$8:$E$174)</f>
        <v>-502311.12000000005</v>
      </c>
      <c r="J195" s="72"/>
      <c r="K195" s="3"/>
    </row>
    <row r="196" spans="1:11" x14ac:dyDescent="0.25">
      <c r="A196" s="36" t="s">
        <v>116</v>
      </c>
      <c r="B196" s="37"/>
      <c r="C196" s="37"/>
      <c r="D196" s="39"/>
      <c r="E196" s="40">
        <f t="shared" si="3"/>
        <v>139975.87</v>
      </c>
      <c r="F196" s="4"/>
      <c r="G196" s="36" t="s">
        <v>117</v>
      </c>
      <c r="H196" s="37"/>
      <c r="I196" s="71">
        <v>657.77</v>
      </c>
      <c r="J196" s="72"/>
      <c r="K196" s="3"/>
    </row>
    <row r="197" spans="1:11" x14ac:dyDescent="0.25">
      <c r="A197" s="38" t="s">
        <v>192</v>
      </c>
      <c r="B197" s="37"/>
      <c r="C197" s="37"/>
      <c r="D197" s="39"/>
      <c r="E197" s="40">
        <f t="shared" si="3"/>
        <v>180</v>
      </c>
      <c r="F197" s="4"/>
      <c r="G197" s="52"/>
      <c r="H197" s="53"/>
      <c r="I197" s="87"/>
      <c r="J197" s="88"/>
      <c r="K197" s="3"/>
    </row>
    <row r="198" spans="1:11" x14ac:dyDescent="0.25">
      <c r="A198" s="38" t="s">
        <v>257</v>
      </c>
      <c r="B198" s="37"/>
      <c r="C198" s="37"/>
      <c r="D198" s="39"/>
      <c r="E198" s="40">
        <f t="shared" si="3"/>
        <v>0</v>
      </c>
      <c r="F198" s="4"/>
      <c r="G198" s="54" t="s">
        <v>119</v>
      </c>
      <c r="H198" s="53"/>
      <c r="I198" s="79">
        <f>SUM(I193:J196)</f>
        <v>188440.07000000033</v>
      </c>
      <c r="J198" s="80"/>
      <c r="K198" s="3"/>
    </row>
    <row r="199" spans="1:11" x14ac:dyDescent="0.25">
      <c r="A199" s="38" t="s">
        <v>120</v>
      </c>
      <c r="B199" s="37"/>
      <c r="C199" s="37"/>
      <c r="D199" s="39"/>
      <c r="E199" s="40">
        <f t="shared" si="3"/>
        <v>76</v>
      </c>
      <c r="F199" s="4"/>
      <c r="G199" s="55"/>
      <c r="J199" s="56"/>
      <c r="K199" s="7"/>
    </row>
    <row r="200" spans="1:11" x14ac:dyDescent="0.25">
      <c r="A200" s="38" t="s">
        <v>121</v>
      </c>
      <c r="B200" s="37"/>
      <c r="C200" s="37"/>
      <c r="D200" s="39"/>
      <c r="E200" s="40">
        <f t="shared" si="3"/>
        <v>7605</v>
      </c>
      <c r="F200" s="4"/>
      <c r="G200" s="57" t="s">
        <v>258</v>
      </c>
      <c r="H200" s="58"/>
      <c r="I200" s="102"/>
      <c r="J200" s="103"/>
      <c r="K200" s="7"/>
    </row>
    <row r="201" spans="1:11" x14ac:dyDescent="0.25">
      <c r="A201" s="38" t="s">
        <v>123</v>
      </c>
      <c r="B201" s="37"/>
      <c r="C201" s="37"/>
      <c r="D201" s="39"/>
      <c r="E201" s="40">
        <f t="shared" si="3"/>
        <v>0</v>
      </c>
      <c r="F201" s="4"/>
      <c r="G201" s="59" t="s">
        <v>114</v>
      </c>
      <c r="H201" s="33"/>
      <c r="I201" s="81">
        <f>'[1]CEF Outubro 2018 - 168-5'!I115:J115</f>
        <v>0</v>
      </c>
      <c r="J201" s="82"/>
      <c r="K201" s="7"/>
    </row>
    <row r="202" spans="1:11" x14ac:dyDescent="0.25">
      <c r="A202" s="38" t="s">
        <v>124</v>
      </c>
      <c r="B202" s="37"/>
      <c r="C202" s="37"/>
      <c r="D202" s="39"/>
      <c r="E202" s="40">
        <f t="shared" si="3"/>
        <v>18271.64</v>
      </c>
      <c r="F202" s="4"/>
      <c r="G202" s="38" t="s">
        <v>259</v>
      </c>
      <c r="H202" s="37"/>
      <c r="I202" s="71">
        <f>SUMIF($G$8:$G$174,G202,$E$8:$E$174)</f>
        <v>0</v>
      </c>
      <c r="J202" s="72"/>
      <c r="K202" s="7"/>
    </row>
    <row r="203" spans="1:11" x14ac:dyDescent="0.25">
      <c r="A203" s="38" t="s">
        <v>126</v>
      </c>
      <c r="B203" s="37"/>
      <c r="C203" s="37"/>
      <c r="D203" s="39"/>
      <c r="E203" s="40">
        <f t="shared" si="3"/>
        <v>42397.630000000005</v>
      </c>
      <c r="F203" s="4"/>
      <c r="G203" s="36" t="s">
        <v>260</v>
      </c>
      <c r="H203" s="37"/>
      <c r="I203" s="71">
        <f>-SUMIF($G$8:$G$174,G203,$D$8:$D$174)</f>
        <v>0</v>
      </c>
      <c r="J203" s="72"/>
      <c r="K203" s="7"/>
    </row>
    <row r="204" spans="1:11" x14ac:dyDescent="0.25">
      <c r="A204" s="38" t="s">
        <v>128</v>
      </c>
      <c r="B204" s="37"/>
      <c r="C204" s="37"/>
      <c r="D204" s="39"/>
      <c r="E204" s="40">
        <f t="shared" si="3"/>
        <v>2123.0300000000002</v>
      </c>
      <c r="F204" s="4"/>
      <c r="G204" s="52"/>
      <c r="H204" s="53"/>
      <c r="I204" s="87"/>
      <c r="J204" s="88"/>
      <c r="K204" s="7"/>
    </row>
    <row r="205" spans="1:11" x14ac:dyDescent="0.25">
      <c r="A205" s="38" t="s">
        <v>130</v>
      </c>
      <c r="B205" s="37"/>
      <c r="C205" s="37"/>
      <c r="D205" s="39"/>
      <c r="E205" s="40">
        <f t="shared" si="3"/>
        <v>1085</v>
      </c>
      <c r="F205" s="4"/>
      <c r="G205" s="41" t="s">
        <v>131</v>
      </c>
      <c r="H205" s="69"/>
      <c r="I205" s="104">
        <f>SUM(I201:J204)</f>
        <v>0</v>
      </c>
      <c r="J205" s="105"/>
      <c r="K205" s="7"/>
    </row>
    <row r="206" spans="1:11" x14ac:dyDescent="0.25">
      <c r="A206" s="38" t="s">
        <v>133</v>
      </c>
      <c r="B206" s="37"/>
      <c r="C206" s="37"/>
      <c r="D206" s="39"/>
      <c r="E206" s="40">
        <f t="shared" si="3"/>
        <v>23100.670000000006</v>
      </c>
      <c r="F206" s="4"/>
      <c r="G206" s="45"/>
      <c r="H206" s="4"/>
      <c r="I206" s="70"/>
      <c r="J206" s="70"/>
      <c r="K206" s="7"/>
    </row>
    <row r="207" spans="1:11" x14ac:dyDescent="0.25">
      <c r="A207" s="38" t="s">
        <v>135</v>
      </c>
      <c r="B207" s="37"/>
      <c r="C207" s="37"/>
      <c r="D207" s="39"/>
      <c r="E207" s="40">
        <f t="shared" si="3"/>
        <v>125</v>
      </c>
      <c r="F207" s="4"/>
      <c r="J207" s="2"/>
      <c r="K207" s="7"/>
    </row>
    <row r="208" spans="1:11" x14ac:dyDescent="0.25">
      <c r="A208" s="38" t="s">
        <v>136</v>
      </c>
      <c r="B208" s="37"/>
      <c r="C208" s="37"/>
      <c r="D208" s="39"/>
      <c r="E208" s="40">
        <f t="shared" si="3"/>
        <v>0</v>
      </c>
      <c r="F208" s="4"/>
      <c r="G208" s="45"/>
      <c r="H208" s="45"/>
      <c r="I208" s="45"/>
      <c r="J208" s="45"/>
      <c r="K208" s="7"/>
    </row>
    <row r="209" spans="1:11" x14ac:dyDescent="0.25">
      <c r="A209" s="38" t="s">
        <v>138</v>
      </c>
      <c r="B209" s="37"/>
      <c r="C209" s="37"/>
      <c r="D209" s="39"/>
      <c r="E209" s="40">
        <f t="shared" si="3"/>
        <v>6270.7</v>
      </c>
      <c r="F209" s="4"/>
      <c r="G209" s="45"/>
      <c r="H209" s="45"/>
      <c r="I209" s="45"/>
      <c r="J209" s="45"/>
      <c r="K209" s="7"/>
    </row>
    <row r="210" spans="1:11" x14ac:dyDescent="0.25">
      <c r="A210" s="38" t="s">
        <v>139</v>
      </c>
      <c r="B210" s="37"/>
      <c r="C210" s="37"/>
      <c r="D210" s="39"/>
      <c r="E210" s="40">
        <f t="shared" si="3"/>
        <v>7504.84</v>
      </c>
      <c r="F210" s="4"/>
      <c r="G210" s="45"/>
      <c r="H210" s="45"/>
      <c r="I210" s="45"/>
      <c r="J210" s="45"/>
      <c r="K210" s="7"/>
    </row>
    <row r="211" spans="1:11" x14ac:dyDescent="0.25">
      <c r="A211" s="38" t="s">
        <v>140</v>
      </c>
      <c r="B211" s="37"/>
      <c r="C211" s="37"/>
      <c r="D211" s="39"/>
      <c r="E211" s="40">
        <f t="shared" si="3"/>
        <v>707.02</v>
      </c>
      <c r="F211" s="4"/>
      <c r="G211" s="45"/>
      <c r="H211" s="45"/>
      <c r="I211" s="45"/>
      <c r="J211" s="45"/>
      <c r="K211" s="7"/>
    </row>
    <row r="212" spans="1:11" x14ac:dyDescent="0.25">
      <c r="A212" s="38" t="s">
        <v>141</v>
      </c>
      <c r="B212" s="37"/>
      <c r="C212" s="37"/>
      <c r="D212" s="39"/>
      <c r="E212" s="40">
        <f t="shared" si="3"/>
        <v>0</v>
      </c>
      <c r="F212" s="4"/>
      <c r="G212" s="45"/>
      <c r="H212" s="45"/>
      <c r="I212" s="45"/>
      <c r="J212" s="45"/>
      <c r="K212" s="7"/>
    </row>
    <row r="213" spans="1:11" x14ac:dyDescent="0.25">
      <c r="A213" s="38" t="s">
        <v>142</v>
      </c>
      <c r="B213" s="37"/>
      <c r="C213" s="37"/>
      <c r="D213" s="39"/>
      <c r="E213" s="40">
        <f t="shared" si="3"/>
        <v>927.9</v>
      </c>
      <c r="F213" s="4"/>
      <c r="G213" s="45"/>
      <c r="H213" s="45"/>
      <c r="I213" s="45"/>
      <c r="J213" s="45"/>
      <c r="K213" s="7"/>
    </row>
    <row r="214" spans="1:11" x14ac:dyDescent="0.25">
      <c r="A214" s="38" t="s">
        <v>144</v>
      </c>
      <c r="B214" s="37"/>
      <c r="C214" s="37"/>
      <c r="D214" s="39"/>
      <c r="E214" s="40">
        <f t="shared" si="3"/>
        <v>21175.260000000002</v>
      </c>
      <c r="F214" s="4"/>
      <c r="G214" s="45"/>
      <c r="H214" s="45"/>
      <c r="I214" s="45"/>
      <c r="J214" s="45"/>
      <c r="K214" s="7"/>
    </row>
    <row r="215" spans="1:11" x14ac:dyDescent="0.25">
      <c r="A215" s="38" t="s">
        <v>146</v>
      </c>
      <c r="B215" s="37"/>
      <c r="C215" s="37"/>
      <c r="D215" s="39"/>
      <c r="E215" s="40">
        <f t="shared" si="3"/>
        <v>1933.79</v>
      </c>
      <c r="F215" s="4"/>
      <c r="G215" s="45"/>
      <c r="H215" s="45"/>
      <c r="I215" s="45"/>
      <c r="J215" s="45"/>
      <c r="K215" s="7"/>
    </row>
    <row r="216" spans="1:11" x14ac:dyDescent="0.25">
      <c r="A216" s="38" t="s">
        <v>148</v>
      </c>
      <c r="B216" s="37"/>
      <c r="C216" s="37"/>
      <c r="D216" s="39"/>
      <c r="E216" s="40">
        <f t="shared" si="3"/>
        <v>0</v>
      </c>
      <c r="F216" s="4"/>
      <c r="G216" s="45"/>
      <c r="H216" s="45"/>
      <c r="I216" s="45"/>
      <c r="J216" s="45"/>
      <c r="K216" s="7"/>
    </row>
    <row r="217" spans="1:11" x14ac:dyDescent="0.25">
      <c r="A217" s="38" t="s">
        <v>149</v>
      </c>
      <c r="B217" s="37"/>
      <c r="C217" s="37"/>
      <c r="D217" s="39"/>
      <c r="E217" s="40">
        <f t="shared" si="3"/>
        <v>0</v>
      </c>
      <c r="F217" s="4"/>
      <c r="G217" s="45"/>
      <c r="H217" s="45"/>
      <c r="I217" s="45"/>
      <c r="J217" s="45"/>
      <c r="K217" s="7"/>
    </row>
    <row r="218" spans="1:11" x14ac:dyDescent="0.25">
      <c r="A218" s="38" t="s">
        <v>150</v>
      </c>
      <c r="B218" s="37"/>
      <c r="C218" s="37"/>
      <c r="D218" s="39"/>
      <c r="E218" s="40">
        <f t="shared" si="3"/>
        <v>119076.66</v>
      </c>
      <c r="F218" s="4"/>
      <c r="G218" s="45"/>
      <c r="H218" s="45"/>
      <c r="I218" s="45"/>
      <c r="J218" s="45"/>
      <c r="K218" s="7"/>
    </row>
    <row r="219" spans="1:11" x14ac:dyDescent="0.25">
      <c r="A219" s="38" t="s">
        <v>152</v>
      </c>
      <c r="B219" s="37"/>
      <c r="C219" s="37"/>
      <c r="D219" s="39"/>
      <c r="E219" s="40">
        <f t="shared" si="3"/>
        <v>0</v>
      </c>
      <c r="F219" s="4"/>
      <c r="G219" s="45"/>
      <c r="H219" s="45"/>
      <c r="I219" s="45"/>
      <c r="J219" s="45"/>
      <c r="K219" s="7"/>
    </row>
    <row r="220" spans="1:11" x14ac:dyDescent="0.25">
      <c r="A220" s="38" t="s">
        <v>153</v>
      </c>
      <c r="B220" s="37"/>
      <c r="C220" s="37"/>
      <c r="D220" s="39"/>
      <c r="E220" s="40">
        <f t="shared" si="3"/>
        <v>8441.43</v>
      </c>
      <c r="F220" s="4"/>
      <c r="G220" s="45"/>
      <c r="H220" s="45"/>
      <c r="I220" s="45"/>
      <c r="J220" s="45"/>
      <c r="K220" s="7"/>
    </row>
    <row r="221" spans="1:11" x14ac:dyDescent="0.25">
      <c r="A221" s="38" t="s">
        <v>261</v>
      </c>
      <c r="B221" s="37"/>
      <c r="C221" s="37"/>
      <c r="D221" s="39"/>
      <c r="E221" s="40">
        <f t="shared" si="3"/>
        <v>0</v>
      </c>
      <c r="F221" s="4"/>
      <c r="G221" s="45"/>
      <c r="H221" s="45"/>
      <c r="I221" s="45"/>
      <c r="J221" s="45"/>
      <c r="K221" s="7"/>
    </row>
    <row r="222" spans="1:11" x14ac:dyDescent="0.25">
      <c r="A222" s="38" t="s">
        <v>154</v>
      </c>
      <c r="B222" s="37"/>
      <c r="C222" s="37"/>
      <c r="D222" s="39"/>
      <c r="E222" s="40">
        <f t="shared" si="3"/>
        <v>4855.05</v>
      </c>
      <c r="F222" s="4"/>
      <c r="G222" s="45"/>
      <c r="H222" s="45"/>
      <c r="I222" s="45"/>
      <c r="J222" s="45"/>
      <c r="K222" s="7"/>
    </row>
    <row r="223" spans="1:11" x14ac:dyDescent="0.25">
      <c r="A223" s="38" t="s">
        <v>179</v>
      </c>
      <c r="B223" s="37"/>
      <c r="C223" s="37"/>
      <c r="D223" s="39"/>
      <c r="E223" s="40">
        <f t="shared" si="3"/>
        <v>16283.62</v>
      </c>
      <c r="F223" s="4"/>
      <c r="G223" s="45"/>
      <c r="H223" s="45"/>
      <c r="I223" s="45"/>
      <c r="J223" s="45"/>
      <c r="K223" s="7"/>
    </row>
    <row r="224" spans="1:11" x14ac:dyDescent="0.25">
      <c r="A224" s="38" t="s">
        <v>157</v>
      </c>
      <c r="B224" s="37"/>
      <c r="C224" s="37"/>
      <c r="D224" s="39"/>
      <c r="E224" s="40">
        <f t="shared" si="3"/>
        <v>1321.63</v>
      </c>
      <c r="F224" s="4"/>
      <c r="G224" s="45"/>
      <c r="H224" s="45"/>
      <c r="I224" s="45"/>
      <c r="J224" s="45"/>
      <c r="K224" s="7"/>
    </row>
    <row r="225" spans="1:11" x14ac:dyDescent="0.25">
      <c r="A225" s="38" t="s">
        <v>262</v>
      </c>
      <c r="B225" s="37"/>
      <c r="C225" s="37"/>
      <c r="D225" s="39"/>
      <c r="E225" s="40">
        <f t="shared" si="3"/>
        <v>0</v>
      </c>
      <c r="F225" s="4"/>
      <c r="G225" s="45"/>
      <c r="H225" s="45"/>
      <c r="I225" s="45"/>
      <c r="J225" s="45"/>
      <c r="K225" s="7"/>
    </row>
    <row r="226" spans="1:11" x14ac:dyDescent="0.25">
      <c r="A226" s="38" t="s">
        <v>159</v>
      </c>
      <c r="B226" s="37"/>
      <c r="C226" s="37"/>
      <c r="D226" s="39"/>
      <c r="E226" s="40">
        <f t="shared" si="3"/>
        <v>0</v>
      </c>
      <c r="F226" s="4"/>
      <c r="G226" s="45"/>
      <c r="H226" s="45"/>
      <c r="I226" s="45"/>
      <c r="J226" s="45"/>
      <c r="K226" s="7"/>
    </row>
    <row r="227" spans="1:11" x14ac:dyDescent="0.25">
      <c r="A227" s="38" t="s">
        <v>160</v>
      </c>
      <c r="B227" s="37"/>
      <c r="C227" s="37"/>
      <c r="D227" s="39"/>
      <c r="E227" s="40">
        <f t="shared" si="3"/>
        <v>0</v>
      </c>
      <c r="F227" s="4"/>
      <c r="G227" s="45"/>
      <c r="H227" s="45"/>
      <c r="I227" s="45"/>
      <c r="J227" s="45"/>
      <c r="K227" s="7"/>
    </row>
    <row r="228" spans="1:11" x14ac:dyDescent="0.25">
      <c r="A228" s="38" t="s">
        <v>161</v>
      </c>
      <c r="B228" s="37"/>
      <c r="C228" s="37"/>
      <c r="D228" s="39"/>
      <c r="E228" s="40">
        <f t="shared" si="3"/>
        <v>1240</v>
      </c>
      <c r="F228" s="4"/>
      <c r="G228" s="45"/>
      <c r="H228" s="45"/>
      <c r="I228" s="45"/>
      <c r="J228" s="45"/>
      <c r="K228" s="7"/>
    </row>
    <row r="229" spans="1:11" x14ac:dyDescent="0.25">
      <c r="A229" s="38" t="s">
        <v>38</v>
      </c>
      <c r="B229" s="37"/>
      <c r="C229" s="37"/>
      <c r="D229" s="39"/>
      <c r="E229" s="40">
        <f t="shared" si="3"/>
        <v>6500</v>
      </c>
      <c r="F229" s="4"/>
      <c r="G229" s="45"/>
      <c r="H229" s="45"/>
      <c r="I229" s="45"/>
      <c r="J229" s="45"/>
      <c r="K229" s="7"/>
    </row>
    <row r="230" spans="1:11" x14ac:dyDescent="0.25">
      <c r="A230" s="38" t="s">
        <v>162</v>
      </c>
      <c r="B230" s="37"/>
      <c r="C230" s="37"/>
      <c r="D230" s="39"/>
      <c r="E230" s="40">
        <f t="shared" si="3"/>
        <v>7166.04</v>
      </c>
      <c r="F230" s="4"/>
      <c r="G230" s="45"/>
      <c r="H230" s="45"/>
      <c r="I230" s="45"/>
      <c r="J230" s="45"/>
      <c r="K230" s="7"/>
    </row>
    <row r="231" spans="1:11" x14ac:dyDescent="0.25">
      <c r="A231" s="38" t="s">
        <v>35</v>
      </c>
      <c r="B231" s="37"/>
      <c r="C231" s="37"/>
      <c r="D231" s="39"/>
      <c r="E231" s="40">
        <f t="shared" si="3"/>
        <v>169</v>
      </c>
      <c r="F231" s="4"/>
      <c r="G231" s="45"/>
      <c r="H231" s="45"/>
      <c r="I231" s="45"/>
      <c r="J231" s="45"/>
      <c r="K231" s="7"/>
    </row>
    <row r="232" spans="1:11" x14ac:dyDescent="0.25">
      <c r="A232" s="38" t="s">
        <v>163</v>
      </c>
      <c r="B232" s="37"/>
      <c r="C232" s="37"/>
      <c r="D232" s="39"/>
      <c r="E232" s="40">
        <f t="shared" si="3"/>
        <v>1439.06</v>
      </c>
      <c r="F232" s="4"/>
      <c r="G232" s="45"/>
      <c r="H232" s="45"/>
      <c r="I232" s="45"/>
      <c r="J232" s="45"/>
      <c r="K232" s="7"/>
    </row>
    <row r="233" spans="1:11" x14ac:dyDescent="0.25">
      <c r="A233" s="38" t="s">
        <v>263</v>
      </c>
      <c r="B233" s="37"/>
      <c r="C233" s="37"/>
      <c r="D233" s="39"/>
      <c r="E233" s="40">
        <f t="shared" si="3"/>
        <v>0</v>
      </c>
      <c r="F233" s="4"/>
      <c r="G233" s="45"/>
      <c r="H233" s="45"/>
      <c r="I233" s="45"/>
      <c r="J233" s="45"/>
      <c r="K233" s="7"/>
    </row>
    <row r="234" spans="1:11" x14ac:dyDescent="0.25">
      <c r="A234" s="38" t="s">
        <v>164</v>
      </c>
      <c r="B234" s="37"/>
      <c r="C234" s="37"/>
      <c r="D234" s="39"/>
      <c r="E234" s="40">
        <f t="shared" si="3"/>
        <v>2621.25</v>
      </c>
      <c r="F234" s="4"/>
      <c r="G234" s="45"/>
      <c r="H234" s="45"/>
      <c r="I234" s="45"/>
      <c r="J234" s="45"/>
      <c r="K234" s="7"/>
    </row>
    <row r="235" spans="1:11" x14ac:dyDescent="0.25">
      <c r="A235" s="38"/>
      <c r="B235" s="37"/>
      <c r="C235" s="37"/>
      <c r="D235" s="39"/>
      <c r="E235" s="40"/>
      <c r="F235" s="4"/>
      <c r="G235" s="45"/>
      <c r="H235" s="45"/>
      <c r="I235" s="46"/>
      <c r="J235" s="46"/>
      <c r="K235" s="7"/>
    </row>
    <row r="236" spans="1:11" x14ac:dyDescent="0.25">
      <c r="A236" s="77" t="s">
        <v>109</v>
      </c>
      <c r="B236" s="78"/>
      <c r="C236" s="78"/>
      <c r="D236" s="67"/>
      <c r="E236" s="68">
        <f>SUM(E185:E235)</f>
        <v>997052.28000000026</v>
      </c>
      <c r="F236" s="4"/>
      <c r="G236" s="45"/>
      <c r="H236" s="45"/>
      <c r="I236" s="46"/>
      <c r="J236" s="46"/>
      <c r="K236" s="7"/>
    </row>
  </sheetData>
  <mergeCells count="31">
    <mergeCell ref="I187:J187"/>
    <mergeCell ref="C2:K2"/>
    <mergeCell ref="A4:K4"/>
    <mergeCell ref="A6:F6"/>
    <mergeCell ref="G6:K6"/>
    <mergeCell ref="A175:B175"/>
    <mergeCell ref="C180:K180"/>
    <mergeCell ref="A182:K182"/>
    <mergeCell ref="A184:E184"/>
    <mergeCell ref="G184:J184"/>
    <mergeCell ref="I185:J185"/>
    <mergeCell ref="I186:J186"/>
    <mergeCell ref="I198:J198"/>
    <mergeCell ref="G188:H188"/>
    <mergeCell ref="I188:J188"/>
    <mergeCell ref="G189:H189"/>
    <mergeCell ref="I189:J189"/>
    <mergeCell ref="I190:J190"/>
    <mergeCell ref="I193:J193"/>
    <mergeCell ref="I194:J194"/>
    <mergeCell ref="G195:H195"/>
    <mergeCell ref="I195:J195"/>
    <mergeCell ref="I196:J196"/>
    <mergeCell ref="I197:J197"/>
    <mergeCell ref="A236:C236"/>
    <mergeCell ref="I200:J200"/>
    <mergeCell ref="I201:J201"/>
    <mergeCell ref="I202:J202"/>
    <mergeCell ref="I203:J203"/>
    <mergeCell ref="I204:J204"/>
    <mergeCell ref="I205:J20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Junho 2020 - 1922-3</vt:lpstr>
      <vt:lpstr>CEF Junho 2020 - 168-5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2020-09-23T12:47:18Z</dcterms:created>
  <dcterms:modified xsi:type="dcterms:W3CDTF">2020-09-23T19:28:55Z</dcterms:modified>
</cp:coreProperties>
</file>