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89925\Pictures\ECHAPORA\2018\"/>
    </mc:Choice>
  </mc:AlternateContent>
  <xr:revisionPtr revIDLastSave="0" documentId="13_ncr:1_{DA588289-E924-40B2-B099-15A22AC55F15}" xr6:coauthVersionLast="45" xr6:coauthVersionMax="45" xr10:uidLastSave="{00000000-0000-0000-0000-000000000000}"/>
  <bookViews>
    <workbookView xWindow="-120" yWindow="-120" windowWidth="20730" windowHeight="11160" xr2:uid="{B2511341-4D1E-49F2-A92A-C76C84CC253F}"/>
  </bookViews>
  <sheets>
    <sheet name="AGOSTO 2018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" l="1"/>
  <c r="I100" i="1" s="1"/>
  <c r="E95" i="1"/>
  <c r="E94" i="1"/>
  <c r="I93" i="1"/>
  <c r="E93" i="1"/>
  <c r="I92" i="1"/>
  <c r="E92" i="1"/>
  <c r="E91" i="1"/>
  <c r="E90" i="1"/>
  <c r="I89" i="1"/>
  <c r="E89" i="1"/>
  <c r="E88" i="1"/>
  <c r="E87" i="1"/>
  <c r="E86" i="1"/>
  <c r="E85" i="1"/>
  <c r="I84" i="1"/>
  <c r="E84" i="1"/>
  <c r="E83" i="1"/>
  <c r="I82" i="1"/>
  <c r="I86" i="1" s="1"/>
  <c r="E82" i="1"/>
  <c r="E81" i="1"/>
  <c r="E80" i="1"/>
  <c r="E79" i="1"/>
  <c r="E78" i="1"/>
  <c r="I77" i="1"/>
  <c r="E77" i="1"/>
  <c r="I76" i="1"/>
  <c r="I79" i="1" s="1"/>
  <c r="E76" i="1"/>
  <c r="E75" i="1"/>
  <c r="E74" i="1"/>
  <c r="E73" i="1"/>
  <c r="E72" i="1"/>
  <c r="E71" i="1"/>
  <c r="E70" i="1"/>
  <c r="I69" i="1"/>
  <c r="E69" i="1"/>
  <c r="I68" i="1"/>
  <c r="E68" i="1"/>
  <c r="I67" i="1"/>
  <c r="I72" i="1" s="1"/>
  <c r="E67" i="1"/>
  <c r="E66" i="1"/>
  <c r="E65" i="1"/>
  <c r="E64" i="1"/>
  <c r="I63" i="1"/>
  <c r="E63" i="1"/>
  <c r="I62" i="1"/>
  <c r="E62" i="1"/>
  <c r="I61" i="1"/>
  <c r="E61" i="1"/>
  <c r="I60" i="1"/>
  <c r="E60" i="1"/>
  <c r="I59" i="1"/>
  <c r="I64" i="1" s="1"/>
  <c r="E59" i="1"/>
  <c r="E97" i="1" s="1"/>
  <c r="E49" i="1"/>
  <c r="K64" i="1" s="1"/>
  <c r="D49" i="1"/>
  <c r="F9" i="1"/>
  <c r="F49" i="1" s="1"/>
  <c r="E99" i="1" l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</calcChain>
</file>

<file path=xl/sharedStrings.xml><?xml version="1.0" encoding="utf-8"?>
<sst xmlns="http://schemas.openxmlformats.org/spreadsheetml/2006/main" count="169" uniqueCount="96">
  <si>
    <t>ASSOCIAÇÃO BENEFICENTE HOSPITAL UNIVERSITARIO - PREFEITURA MUNICIPAL DE ECHAPORÃ</t>
  </si>
  <si>
    <t>Demonstrativo de Despesas Agosto 2018 - Conta CEF. 1925-8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</si>
  <si>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</si>
  <si>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</si>
  <si>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</si>
  <si>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</si>
  <si>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</si>
  <si>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</si>
  <si>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</si>
  <si>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</si>
  <si>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</si>
  <si>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</si>
  <si>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</si>
  <si>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DUP.</t>
  </si>
  <si>
    <t>EMISSAO</t>
  </si>
  <si>
    <t>SALDO INICIAL</t>
  </si>
  <si>
    <t>RESG AUTOM</t>
  </si>
  <si>
    <t>RESGATE DE APLICACAO FINANCEIRA - CAIXA ECONOMICA FEDERAL (1925-8) - ECHAPORA</t>
  </si>
  <si>
    <t>PAG BOLETO</t>
  </si>
  <si>
    <t>CONVENIOS FUNCIONARIOS - ECHAPORA</t>
  </si>
  <si>
    <t>COMPANHIA BRASILEIRA DE SOLUCOES E SERVICOS</t>
  </si>
  <si>
    <t>FOL PAGTO</t>
  </si>
  <si>
    <t>FOLHA DE PAGAMENTO</t>
  </si>
  <si>
    <t>CRED TED</t>
  </si>
  <si>
    <t>RECEBIMENTO MENSAL DE REPASSE - ECHAPORA</t>
  </si>
  <si>
    <t>CHEQUE SAC</t>
  </si>
  <si>
    <t>KELY PEGORARO MOMBERG</t>
  </si>
  <si>
    <t>APLICACAO</t>
  </si>
  <si>
    <t>APLICACAO CAIXA ECONOMICA FEDERAL (1925-8) - ECHAPORA</t>
  </si>
  <si>
    <t>CHEQ COMP</t>
  </si>
  <si>
    <t>CONTRATO - DIVERSOS</t>
  </si>
  <si>
    <t>ALBAROSSI SERVICOS MEDICOS LTDA</t>
  </si>
  <si>
    <t>BADEF SAUDE DE FRANCA - SERVICOS MEDICOS E ODONTOLOGICOS</t>
  </si>
  <si>
    <t>MEDMAR SERVICO MEDICOS EIRELI</t>
  </si>
  <si>
    <t>DOC/TED INTERNET</t>
  </si>
  <si>
    <t>TARIFA BANCARIA - ECHAPORA</t>
  </si>
  <si>
    <t>LUCAS MARTINS PEDROSO</t>
  </si>
  <si>
    <t>VERONEZ LIFE EIRELI</t>
  </si>
  <si>
    <t>ENVIO TED</t>
  </si>
  <si>
    <t>SERVICOS TERCEIRIZADOS - MEDICOS - ECHAPORA</t>
  </si>
  <si>
    <t>RIBEIRO MED CLINICA MEDICA LTDA</t>
  </si>
  <si>
    <t>PAG DARF</t>
  </si>
  <si>
    <t>IRRF - RETIDO</t>
  </si>
  <si>
    <t>IRRF - (COD 0561) - ECHAPORA</t>
  </si>
  <si>
    <t>PAG GPS</t>
  </si>
  <si>
    <t>INSS</t>
  </si>
  <si>
    <t>INSS/GPS - (COD 2305) - ECHAPORA</t>
  </si>
  <si>
    <t>SIND EMPREG SAUDE - MENS SINDICATO - ECHAPORA</t>
  </si>
  <si>
    <t>PIS/COFINS/CSLL - RETIDO</t>
  </si>
  <si>
    <t>PIS/COFINS/CSLL - (COD 5952) - ECHAPORA</t>
  </si>
  <si>
    <t>IRRF - (COD 1708) - ECHAPORA</t>
  </si>
  <si>
    <t>MONIQUE ELANA DA CONCEICAO</t>
  </si>
  <si>
    <t>JR DE ASSIS SERVICOS MEDICOS</t>
  </si>
  <si>
    <t>MANUT CTA</t>
  </si>
  <si>
    <t>TEV MESM T</t>
  </si>
  <si>
    <t>PAGAMENTO DE DESPESAS  - ECHAPORA A ABHU</t>
  </si>
  <si>
    <t>TR TEV IBC</t>
  </si>
  <si>
    <t>ENVIO TEV</t>
  </si>
  <si>
    <t>SERVICOS TERCEIRIZADOS - MEDICOS</t>
  </si>
  <si>
    <t>ESPACO VITA DE MARILIA LTDA</t>
  </si>
  <si>
    <t>PAGAMENTO DE RATEIO ECHAPORA P/ ABHU</t>
  </si>
  <si>
    <t>Totais</t>
  </si>
  <si>
    <t>* OS DOCUMENTOS INDICADOS NA PLANILHA ACIMA ESTÃO A DISPOSIÇÃO PARA CONSULTA NO DEPARTAMENTO DE CONTABILIDADE DA ASSOCIAÇÃO BENEFICENTE HOSPITAL UNIVERSITÁRIO</t>
  </si>
  <si>
    <t>Balancete Financeiro Agosto 2018 - Conta CEF. 1925-8</t>
  </si>
  <si>
    <t>Resumo Debitos por Classificação</t>
  </si>
  <si>
    <t>Resumo Creditos por Classificação</t>
  </si>
  <si>
    <t>CONTRIBUICAO ASSISTENCIAL</t>
  </si>
  <si>
    <t>RECEB. EMPRESTIMO ABHU</t>
  </si>
  <si>
    <t>ESTORNO - AQUISIÇÃO DE IMOBILIZADO</t>
  </si>
  <si>
    <t>DESPESAS COM VIAGEM</t>
  </si>
  <si>
    <t>FGTS</t>
  </si>
  <si>
    <t>Total</t>
  </si>
  <si>
    <t>Resumo Aplicação CEF</t>
  </si>
  <si>
    <t>SALDO MÊS ANTERIOR</t>
  </si>
  <si>
    <t>MATERIAIS PARA ESCRITORIO</t>
  </si>
  <si>
    <t>MENSALIDADES ASSOCIATIVAS</t>
  </si>
  <si>
    <t>RENDIMENTO</t>
  </si>
  <si>
    <t>PAGAMENTO DE EMPRESTIMO RECEBIDO DA ABHU</t>
  </si>
  <si>
    <t xml:space="preserve">Saldo </t>
  </si>
  <si>
    <t>PGTO COM ESTORNO FUTURO</t>
  </si>
  <si>
    <t>Resumo Emprestimos CEF</t>
  </si>
  <si>
    <t>RESCISAO</t>
  </si>
  <si>
    <t>SERVICOS TERCEIRIZADOS - ECHAPORA</t>
  </si>
  <si>
    <t>EMPRESTIMO RECEBIDO DA ABHU</t>
  </si>
  <si>
    <t>PGTO EMPRESTIMO ABHU</t>
  </si>
  <si>
    <t>Saldo</t>
  </si>
  <si>
    <t>VALE ALIMENTAÇÃO</t>
  </si>
  <si>
    <t/>
  </si>
  <si>
    <t>Resumo Credito Prefeitura</t>
  </si>
  <si>
    <t>CREDITO CONTRATUAL COMPETENCIA ATUAL</t>
  </si>
  <si>
    <t>Resumo Rateio Administrativo</t>
  </si>
  <si>
    <t>RATEIO ADMINISTRATIVO ABHU ACUMULADO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</si>
  <si>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</si>
  <si>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Resumo Provisões 13º / Férias / Rescisão</t>
  </si>
  <si>
    <t>PROVISÃO ACUMULADA</t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</si>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</sst>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7" fillId="2" borderId="2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6" fillId="0" borderId="7" xfId="0" applyNumberFormat="1" applyFont="1" applyBorder="1"/>
    <xf numFmtId="0" fontId="6" fillId="0" borderId="8" xfId="0" applyFont="1" applyBorder="1"/>
    <xf numFmtId="43" fontId="6" fillId="0" borderId="8" xfId="1" applyFont="1" applyBorder="1"/>
    <xf numFmtId="43" fontId="6" fillId="0" borderId="9" xfId="1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8" xfId="0" applyFont="1" applyBorder="1" applyAlignment="1">
      <alignment horizontal="center"/>
    </xf>
    <xf numFmtId="14" fontId="6" fillId="0" borderId="12" xfId="0" applyNumberFormat="1" applyFont="1" applyBorder="1"/>
    <xf numFmtId="0" fontId="7" fillId="0" borderId="15" xfId="0" applyFont="1" applyBorder="1"/>
    <xf numFmtId="43" fontId="7" fillId="0" borderId="15" xfId="1" applyFont="1" applyBorder="1"/>
    <xf numFmtId="43" fontId="7" fillId="0" borderId="16" xfId="0" applyNumberFormat="1" applyFont="1" applyBorder="1"/>
    <xf numFmtId="0" fontId="6" fillId="0" borderId="17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14" fontId="6" fillId="0" borderId="18" xfId="0" applyNumberFormat="1" applyFont="1" applyBorder="1"/>
    <xf numFmtId="0" fontId="8" fillId="0" borderId="0" xfId="0" applyFont="1"/>
    <xf numFmtId="0" fontId="6" fillId="0" borderId="19" xfId="0" applyFont="1" applyBorder="1"/>
    <xf numFmtId="0" fontId="6" fillId="0" borderId="20" xfId="0" applyFont="1" applyBorder="1" applyAlignment="1">
      <alignment horizontal="left"/>
    </xf>
    <xf numFmtId="43" fontId="0" fillId="0" borderId="20" xfId="1" applyFont="1" applyBorder="1"/>
    <xf numFmtId="43" fontId="6" fillId="0" borderId="21" xfId="1" applyFont="1" applyBorder="1"/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left"/>
    </xf>
    <xf numFmtId="43" fontId="0" fillId="0" borderId="0" xfId="1" applyFont="1" applyBorder="1"/>
    <xf numFmtId="43" fontId="6" fillId="0" borderId="23" xfId="1" applyFont="1" applyBorder="1"/>
    <xf numFmtId="0" fontId="6" fillId="0" borderId="22" xfId="0" applyFont="1" applyBorder="1"/>
    <xf numFmtId="0" fontId="7" fillId="0" borderId="9" xfId="0" applyFont="1" applyBorder="1"/>
    <xf numFmtId="0" fontId="7" fillId="0" borderId="24" xfId="0" applyFont="1" applyBorder="1"/>
    <xf numFmtId="43" fontId="6" fillId="0" borderId="0" xfId="0" applyNumberFormat="1" applyFont="1"/>
    <xf numFmtId="0" fontId="7" fillId="0" borderId="22" xfId="0" applyFont="1" applyBorder="1"/>
    <xf numFmtId="0" fontId="7" fillId="0" borderId="0" xfId="0" applyFont="1"/>
    <xf numFmtId="43" fontId="7" fillId="0" borderId="0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7" fillId="3" borderId="9" xfId="0" applyFont="1" applyFill="1" applyBorder="1"/>
    <xf numFmtId="0" fontId="6" fillId="3" borderId="24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7" fillId="0" borderId="25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/>
    <xf numFmtId="0" fontId="6" fillId="0" borderId="19" xfId="0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23" xfId="0" applyFont="1" applyBorder="1" applyAlignment="1">
      <alignment horizontal="center"/>
    </xf>
    <xf numFmtId="0" fontId="7" fillId="3" borderId="21" xfId="0" applyFont="1" applyFill="1" applyBorder="1"/>
    <xf numFmtId="0" fontId="6" fillId="0" borderId="20" xfId="0" applyFont="1" applyBorder="1"/>
    <xf numFmtId="0" fontId="7" fillId="3" borderId="24" xfId="0" applyFont="1" applyFill="1" applyBorder="1"/>
    <xf numFmtId="0" fontId="7" fillId="3" borderId="11" xfId="0" applyFont="1" applyFill="1" applyBorder="1"/>
    <xf numFmtId="0" fontId="6" fillId="0" borderId="26" xfId="0" applyFont="1" applyBorder="1" applyAlignment="1">
      <alignment horizontal="left"/>
    </xf>
    <xf numFmtId="43" fontId="0" fillId="0" borderId="26" xfId="1" applyFont="1" applyBorder="1"/>
    <xf numFmtId="43" fontId="6" fillId="0" borderId="27" xfId="1" applyFont="1" applyBorder="1"/>
    <xf numFmtId="43" fontId="0" fillId="0" borderId="24" xfId="1" applyFont="1" applyBorder="1"/>
    <xf numFmtId="43" fontId="7" fillId="0" borderId="11" xfId="0" applyNumberFormat="1" applyFont="1" applyBorder="1"/>
    <xf numFmtId="43" fontId="0" fillId="0" borderId="0" xfId="0" applyNumberFormat="1"/>
    <xf numFmtId="0" fontId="0" fillId="0" borderId="24" xfId="0" applyBorder="1"/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6" fillId="0" borderId="0" xfId="2" applyFont="1" applyBorder="1" applyAlignment="1">
      <alignment horizontal="center"/>
    </xf>
    <xf numFmtId="43" fontId="6" fillId="0" borderId="23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3" fontId="7" fillId="0" borderId="24" xfId="1" applyFont="1" applyBorder="1" applyAlignment="1">
      <alignment horizontal="center"/>
    </xf>
    <xf numFmtId="43" fontId="7" fillId="0" borderId="11" xfId="1" applyFont="1" applyBorder="1" applyAlignment="1">
      <alignment horizontal="center"/>
    </xf>
    <xf numFmtId="43" fontId="6" fillId="0" borderId="20" xfId="1" applyFont="1" applyBorder="1" applyAlignment="1">
      <alignment horizontal="center"/>
    </xf>
    <xf numFmtId="43" fontId="6" fillId="0" borderId="21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23" xfId="1" applyFont="1" applyBorder="1" applyAlignment="1">
      <alignment horizontal="center"/>
    </xf>
    <xf numFmtId="43" fontId="6" fillId="0" borderId="26" xfId="1" applyFont="1" applyBorder="1" applyAlignment="1">
      <alignment horizontal="center"/>
    </xf>
    <xf numFmtId="43" fontId="6" fillId="0" borderId="27" xfId="1" applyFont="1" applyBorder="1" applyAlignment="1">
      <alignment horizontal="center"/>
    </xf>
    <xf numFmtId="43" fontId="6" fillId="0" borderId="20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43" fontId="7" fillId="0" borderId="24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FCDF52CF-DD7B-48CA-868A-64437F8D0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DBAB7BB-762A-47EA-99CE-C053083D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CBB1A09-336D-4A9B-9C1C-38E607B4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4A7CB64-7D2E-47A8-B2F2-BC2711AD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3</xdr:row>
      <xdr:rowOff>219076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7406D6BA-7866-4A2B-B283-6BFB665B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F0DAD10-DBCC-4385-823B-56DD16E4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DAA68AF-CFC3-4947-854F-CD538D00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C703B087-34E4-4C40-9692-54D9AC43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18%20Planilha%20Prestacao%20de%20Contas%20Mensal%20%20-%20Prefeitura%20Municipal%20de%20Echap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Julho 2018"/>
      <sheetName val="CEF Abril 2018"/>
      <sheetName val="CEF Maio 2018"/>
      <sheetName val="CEF Junho 2018"/>
      <sheetName val="CEF Julho 2018"/>
      <sheetName val="CEF Agosto 2018"/>
      <sheetName val="CEF Setembro 2018"/>
      <sheetName val="CEF Outubro 2018"/>
      <sheetName val="CEF Novembro 2018"/>
    </sheetNames>
    <sheetDataSet>
      <sheetData sheetId="0">
        <row r="66">
          <cell r="F66">
            <v>0</v>
          </cell>
        </row>
        <row r="89">
          <cell r="I89">
            <v>126075.97</v>
          </cell>
          <cell r="J89"/>
        </row>
        <row r="103">
          <cell r="I103">
            <v>0</v>
          </cell>
          <cell r="J103"/>
        </row>
        <row r="110">
          <cell r="I110">
            <v>16968.82</v>
          </cell>
          <cell r="J110"/>
        </row>
        <row r="117">
          <cell r="I117">
            <v>57586.930000000008</v>
          </cell>
          <cell r="J117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EBCC-2CE2-4458-9F9F-09D4A1F04A48}">
  <dimension ref="A2:M109"/>
  <sheetViews>
    <sheetView tabSelected="1" topLeftCell="D55" workbookViewId="0">
      <selection activeCell="L64" sqref="L64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0" bestFit="1" customWidth="1"/>
    <col min="10" max="10" width="4.7109375" style="2" bestFit="1" customWidth="1"/>
    <col min="11" max="11" width="11" style="3" bestFit="1" customWidth="1"/>
    <col min="13" max="13" width="13.28515625" bestFit="1" customWidth="1"/>
  </cols>
  <sheetData>
    <row r="2" spans="1:11" ht="46.5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8" customHeight="1" x14ac:dyDescent="0.25"/>
    <row r="4" spans="1:11" ht="18" customHeight="1" x14ac:dyDescent="0.3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9.75" customHeight="1" x14ac:dyDescent="0.25"/>
    <row r="6" spans="1:11" x14ac:dyDescent="0.25">
      <c r="A6" s="103" t="s">
        <v>2</v>
      </c>
      <c r="B6" s="103"/>
      <c r="C6" s="103"/>
      <c r="D6" s="103"/>
      <c r="E6" s="103"/>
      <c r="F6" s="103"/>
      <c r="G6" s="103" t="s">
        <v>3</v>
      </c>
      <c r="H6" s="103"/>
      <c r="I6" s="103"/>
      <c r="J6" s="103"/>
      <c r="K6" s="103"/>
    </row>
    <row r="7" spans="1:11" ht="10.5" customHeight="1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 Julho 2018'!F66</f>
        <v>0</v>
      </c>
      <c r="G9" s="19"/>
      <c r="H9" s="20"/>
      <c r="I9" s="16"/>
      <c r="J9" s="21"/>
      <c r="K9" s="22"/>
    </row>
    <row r="10" spans="1:11" x14ac:dyDescent="0.25">
      <c r="A10" s="15">
        <v>43313</v>
      </c>
      <c r="B10" s="16">
        <v>727220</v>
      </c>
      <c r="C10" s="16" t="s">
        <v>16</v>
      </c>
      <c r="D10" s="17"/>
      <c r="E10" s="17">
        <v>11150</v>
      </c>
      <c r="F10" s="18">
        <f t="shared" ref="F10:F47" si="0">F9-D10+E10</f>
        <v>11150</v>
      </c>
      <c r="G10" s="19" t="s">
        <v>17</v>
      </c>
      <c r="H10" s="20"/>
      <c r="I10" s="16"/>
      <c r="J10" s="21"/>
      <c r="K10" s="22"/>
    </row>
    <row r="11" spans="1:11" x14ac:dyDescent="0.25">
      <c r="A11" s="15">
        <v>43313</v>
      </c>
      <c r="B11" s="16">
        <v>246684</v>
      </c>
      <c r="C11" s="16" t="s">
        <v>18</v>
      </c>
      <c r="D11" s="17">
        <v>11150</v>
      </c>
      <c r="E11" s="17"/>
      <c r="F11" s="18">
        <f t="shared" si="0"/>
        <v>0</v>
      </c>
      <c r="G11" s="19" t="s">
        <v>19</v>
      </c>
      <c r="H11" s="20" t="s">
        <v>20</v>
      </c>
      <c r="I11" s="16">
        <v>662211</v>
      </c>
      <c r="J11" s="21">
        <v>5</v>
      </c>
      <c r="K11" s="22">
        <v>43318</v>
      </c>
    </row>
    <row r="12" spans="1:11" x14ac:dyDescent="0.25">
      <c r="A12" s="15">
        <v>43318</v>
      </c>
      <c r="B12" s="16">
        <v>727220</v>
      </c>
      <c r="C12" s="16" t="s">
        <v>16</v>
      </c>
      <c r="D12" s="17"/>
      <c r="E12" s="17">
        <v>90152.03</v>
      </c>
      <c r="F12" s="18">
        <f t="shared" si="0"/>
        <v>90152.03</v>
      </c>
      <c r="G12" s="19" t="s">
        <v>17</v>
      </c>
      <c r="H12" s="20"/>
      <c r="I12" s="16"/>
      <c r="J12" s="21"/>
      <c r="K12" s="22"/>
    </row>
    <row r="13" spans="1:11" x14ac:dyDescent="0.25">
      <c r="A13" s="15">
        <v>43318</v>
      </c>
      <c r="B13" s="16">
        <v>309379</v>
      </c>
      <c r="C13" s="16" t="s">
        <v>21</v>
      </c>
      <c r="D13" s="17">
        <v>90152.03</v>
      </c>
      <c r="E13" s="17"/>
      <c r="F13" s="18">
        <f t="shared" si="0"/>
        <v>0</v>
      </c>
      <c r="G13" s="19" t="s">
        <v>22</v>
      </c>
      <c r="H13" s="20"/>
      <c r="I13" s="16"/>
      <c r="J13" s="21"/>
      <c r="K13" s="22"/>
    </row>
    <row r="14" spans="1:11" x14ac:dyDescent="0.25">
      <c r="A14" s="15">
        <v>43319</v>
      </c>
      <c r="B14" s="16">
        <v>1</v>
      </c>
      <c r="C14" s="16" t="s">
        <v>23</v>
      </c>
      <c r="D14" s="17"/>
      <c r="E14" s="17">
        <v>162679.73000000001</v>
      </c>
      <c r="F14" s="18">
        <f t="shared" si="0"/>
        <v>162679.73000000001</v>
      </c>
      <c r="G14" s="19" t="s">
        <v>24</v>
      </c>
      <c r="H14" s="20"/>
      <c r="I14" s="16"/>
      <c r="J14" s="21"/>
      <c r="K14" s="22"/>
    </row>
    <row r="15" spans="1:11" x14ac:dyDescent="0.25">
      <c r="A15" s="15">
        <v>43319</v>
      </c>
      <c r="B15" s="16">
        <v>1</v>
      </c>
      <c r="C15" s="16" t="s">
        <v>23</v>
      </c>
      <c r="D15" s="17"/>
      <c r="E15" s="17">
        <v>87318.02</v>
      </c>
      <c r="F15" s="18">
        <f t="shared" si="0"/>
        <v>249997.75</v>
      </c>
      <c r="G15" s="19" t="s">
        <v>24</v>
      </c>
      <c r="H15" s="20"/>
      <c r="I15" s="16"/>
      <c r="J15" s="21"/>
      <c r="K15" s="22"/>
    </row>
    <row r="16" spans="1:11" x14ac:dyDescent="0.25">
      <c r="A16" s="15">
        <v>43319</v>
      </c>
      <c r="B16" s="16">
        <v>300105</v>
      </c>
      <c r="C16" s="16" t="s">
        <v>25</v>
      </c>
      <c r="D16" s="17">
        <v>1174.99</v>
      </c>
      <c r="E16" s="17"/>
      <c r="F16" s="18">
        <f t="shared" si="0"/>
        <v>248822.76</v>
      </c>
      <c r="G16" s="19" t="s">
        <v>22</v>
      </c>
      <c r="H16" s="20" t="s">
        <v>26</v>
      </c>
      <c r="I16" s="16"/>
      <c r="J16" s="21"/>
      <c r="K16" s="22"/>
    </row>
    <row r="17" spans="1:11" x14ac:dyDescent="0.25">
      <c r="A17" s="15">
        <v>43321</v>
      </c>
      <c r="B17" s="16">
        <v>274944</v>
      </c>
      <c r="C17" s="16" t="s">
        <v>27</v>
      </c>
      <c r="D17" s="17">
        <v>248822.76</v>
      </c>
      <c r="E17" s="17"/>
      <c r="F17" s="18">
        <f t="shared" si="0"/>
        <v>0</v>
      </c>
      <c r="G17" s="19" t="s">
        <v>28</v>
      </c>
      <c r="H17" s="20"/>
      <c r="I17" s="16"/>
      <c r="J17" s="21"/>
      <c r="K17" s="22"/>
    </row>
    <row r="18" spans="1:11" x14ac:dyDescent="0.25">
      <c r="A18" s="15">
        <v>43327</v>
      </c>
      <c r="B18" s="16">
        <v>300112</v>
      </c>
      <c r="C18" s="16" t="s">
        <v>29</v>
      </c>
      <c r="D18" s="17">
        <v>17765.810000000001</v>
      </c>
      <c r="E18" s="17"/>
      <c r="F18" s="18">
        <f t="shared" si="0"/>
        <v>-17765.810000000001</v>
      </c>
      <c r="G18" s="19" t="s">
        <v>30</v>
      </c>
      <c r="H18" s="20" t="s">
        <v>31</v>
      </c>
      <c r="I18" s="16">
        <v>12</v>
      </c>
      <c r="J18" s="21">
        <v>5</v>
      </c>
      <c r="K18" s="22">
        <v>43322</v>
      </c>
    </row>
    <row r="19" spans="1:11" x14ac:dyDescent="0.25">
      <c r="A19" s="15">
        <v>43327</v>
      </c>
      <c r="B19" s="16">
        <v>300110</v>
      </c>
      <c r="C19" s="16" t="s">
        <v>29</v>
      </c>
      <c r="D19" s="17">
        <v>2160</v>
      </c>
      <c r="E19" s="17"/>
      <c r="F19" s="18">
        <f t="shared" si="0"/>
        <v>-19925.810000000001</v>
      </c>
      <c r="G19" s="19" t="s">
        <v>30</v>
      </c>
      <c r="H19" s="20" t="s">
        <v>32</v>
      </c>
      <c r="I19" s="16">
        <v>1159</v>
      </c>
      <c r="J19" s="21">
        <v>4</v>
      </c>
      <c r="K19" s="22">
        <v>43321</v>
      </c>
    </row>
    <row r="20" spans="1:11" x14ac:dyDescent="0.25">
      <c r="A20" s="15">
        <v>43327</v>
      </c>
      <c r="B20" s="16">
        <v>300114</v>
      </c>
      <c r="C20" s="16" t="s">
        <v>29</v>
      </c>
      <c r="D20" s="17">
        <v>5760</v>
      </c>
      <c r="E20" s="17"/>
      <c r="F20" s="18">
        <f t="shared" si="0"/>
        <v>-25685.81</v>
      </c>
      <c r="G20" s="19" t="s">
        <v>30</v>
      </c>
      <c r="H20" s="20" t="s">
        <v>33</v>
      </c>
      <c r="I20" s="16">
        <v>3</v>
      </c>
      <c r="J20" s="21">
        <v>2</v>
      </c>
      <c r="K20" s="22">
        <v>43321</v>
      </c>
    </row>
    <row r="21" spans="1:11" x14ac:dyDescent="0.25">
      <c r="A21" s="15">
        <v>43327</v>
      </c>
      <c r="B21" s="16">
        <v>120384</v>
      </c>
      <c r="C21" s="16" t="s">
        <v>34</v>
      </c>
      <c r="D21" s="17">
        <v>9.5</v>
      </c>
      <c r="E21" s="17"/>
      <c r="F21" s="18">
        <f t="shared" si="0"/>
        <v>-25695.31</v>
      </c>
      <c r="G21" s="19" t="s">
        <v>35</v>
      </c>
      <c r="H21" s="20"/>
      <c r="I21" s="16"/>
      <c r="J21" s="21"/>
      <c r="K21" s="22"/>
    </row>
    <row r="22" spans="1:11" x14ac:dyDescent="0.25">
      <c r="A22" s="15">
        <v>43327</v>
      </c>
      <c r="B22" s="16">
        <v>300113</v>
      </c>
      <c r="C22" s="16" t="s">
        <v>29</v>
      </c>
      <c r="D22" s="17">
        <v>21726.27</v>
      </c>
      <c r="E22" s="17"/>
      <c r="F22" s="18">
        <f t="shared" si="0"/>
        <v>-47421.58</v>
      </c>
      <c r="G22" s="19" t="s">
        <v>30</v>
      </c>
      <c r="H22" s="20" t="s">
        <v>36</v>
      </c>
      <c r="I22" s="16">
        <v>7</v>
      </c>
      <c r="J22" s="21">
        <v>5</v>
      </c>
      <c r="K22" s="22">
        <v>43321</v>
      </c>
    </row>
    <row r="23" spans="1:11" x14ac:dyDescent="0.25">
      <c r="A23" s="15">
        <v>43327</v>
      </c>
      <c r="B23" s="16">
        <v>300111</v>
      </c>
      <c r="C23" s="16" t="s">
        <v>29</v>
      </c>
      <c r="D23" s="17">
        <v>11160</v>
      </c>
      <c r="E23" s="17"/>
      <c r="F23" s="18">
        <f t="shared" si="0"/>
        <v>-58581.58</v>
      </c>
      <c r="G23" s="19" t="s">
        <v>30</v>
      </c>
      <c r="H23" s="20" t="s">
        <v>37</v>
      </c>
      <c r="I23" s="16">
        <v>16</v>
      </c>
      <c r="J23" s="21">
        <v>5</v>
      </c>
      <c r="K23" s="22">
        <v>43322</v>
      </c>
    </row>
    <row r="24" spans="1:11" x14ac:dyDescent="0.25">
      <c r="A24" s="15">
        <v>43327</v>
      </c>
      <c r="B24" s="16">
        <v>120384</v>
      </c>
      <c r="C24" s="16" t="s">
        <v>38</v>
      </c>
      <c r="D24" s="17">
        <v>2815.5</v>
      </c>
      <c r="E24" s="17"/>
      <c r="F24" s="18">
        <f t="shared" si="0"/>
        <v>-61397.08</v>
      </c>
      <c r="G24" s="19" t="s">
        <v>39</v>
      </c>
      <c r="H24" s="20" t="s">
        <v>40</v>
      </c>
      <c r="I24" s="16">
        <v>18</v>
      </c>
      <c r="J24" s="21">
        <v>3</v>
      </c>
      <c r="K24" s="22">
        <v>43325</v>
      </c>
    </row>
    <row r="25" spans="1:11" x14ac:dyDescent="0.25">
      <c r="A25" s="15">
        <v>43327</v>
      </c>
      <c r="B25" s="16">
        <v>727220</v>
      </c>
      <c r="C25" s="16" t="s">
        <v>16</v>
      </c>
      <c r="D25" s="17"/>
      <c r="E25" s="17">
        <v>61397.08</v>
      </c>
      <c r="F25" s="18">
        <f t="shared" si="0"/>
        <v>0</v>
      </c>
      <c r="G25" s="19" t="s">
        <v>17</v>
      </c>
      <c r="H25" s="20"/>
      <c r="I25" s="16"/>
      <c r="J25" s="21"/>
      <c r="K25" s="22"/>
    </row>
    <row r="26" spans="1:11" x14ac:dyDescent="0.25">
      <c r="A26" s="15">
        <v>43332</v>
      </c>
      <c r="B26" s="16">
        <v>478597</v>
      </c>
      <c r="C26" s="16" t="s">
        <v>41</v>
      </c>
      <c r="D26" s="17">
        <v>2979.72</v>
      </c>
      <c r="E26" s="17"/>
      <c r="F26" s="18">
        <f t="shared" si="0"/>
        <v>-2979.72</v>
      </c>
      <c r="G26" s="19" t="s">
        <v>42</v>
      </c>
      <c r="H26" s="20" t="s">
        <v>43</v>
      </c>
      <c r="I26" s="16">
        <v>1</v>
      </c>
      <c r="J26" s="21">
        <v>1</v>
      </c>
      <c r="K26" s="22"/>
    </row>
    <row r="27" spans="1:11" x14ac:dyDescent="0.25">
      <c r="A27" s="15">
        <v>43332</v>
      </c>
      <c r="B27" s="16">
        <v>874519</v>
      </c>
      <c r="C27" s="16" t="s">
        <v>44</v>
      </c>
      <c r="D27" s="17">
        <v>9351.69</v>
      </c>
      <c r="E27" s="17"/>
      <c r="F27" s="18">
        <f t="shared" si="0"/>
        <v>-12331.41</v>
      </c>
      <c r="G27" s="19" t="s">
        <v>45</v>
      </c>
      <c r="H27" s="20" t="s">
        <v>46</v>
      </c>
      <c r="I27" s="16">
        <v>1</v>
      </c>
      <c r="J27" s="21">
        <v>1</v>
      </c>
      <c r="K27" s="22"/>
    </row>
    <row r="28" spans="1:11" x14ac:dyDescent="0.25">
      <c r="A28" s="15">
        <v>43332</v>
      </c>
      <c r="B28" s="16">
        <v>688137</v>
      </c>
      <c r="C28" s="16" t="s">
        <v>18</v>
      </c>
      <c r="D28" s="17">
        <v>535.5</v>
      </c>
      <c r="E28" s="17"/>
      <c r="F28" s="18">
        <f t="shared" si="0"/>
        <v>-12866.91</v>
      </c>
      <c r="G28" s="19" t="s">
        <v>19</v>
      </c>
      <c r="H28" s="20" t="s">
        <v>47</v>
      </c>
      <c r="I28" s="16">
        <v>1</v>
      </c>
      <c r="J28" s="21">
        <v>1</v>
      </c>
      <c r="K28" s="22"/>
    </row>
    <row r="29" spans="1:11" x14ac:dyDescent="0.25">
      <c r="A29" s="15">
        <v>43332</v>
      </c>
      <c r="B29" s="16">
        <v>727220</v>
      </c>
      <c r="C29" s="16" t="s">
        <v>16</v>
      </c>
      <c r="D29" s="17"/>
      <c r="E29" s="17">
        <v>15843.4</v>
      </c>
      <c r="F29" s="18">
        <f t="shared" si="0"/>
        <v>2976.49</v>
      </c>
      <c r="G29" s="19" t="s">
        <v>17</v>
      </c>
      <c r="H29" s="20"/>
      <c r="I29" s="16"/>
      <c r="J29" s="21"/>
      <c r="K29" s="22"/>
    </row>
    <row r="30" spans="1:11" x14ac:dyDescent="0.25">
      <c r="A30" s="15">
        <v>43332</v>
      </c>
      <c r="B30" s="16">
        <v>477535</v>
      </c>
      <c r="C30" s="16" t="s">
        <v>41</v>
      </c>
      <c r="D30" s="17">
        <v>2284.5500000000002</v>
      </c>
      <c r="E30" s="17"/>
      <c r="F30" s="18">
        <f t="shared" si="0"/>
        <v>691.9399999999996</v>
      </c>
      <c r="G30" s="19" t="s">
        <v>48</v>
      </c>
      <c r="H30" s="20" t="s">
        <v>49</v>
      </c>
      <c r="I30" s="16">
        <v>1</v>
      </c>
      <c r="J30" s="21">
        <v>1</v>
      </c>
      <c r="K30" s="22"/>
    </row>
    <row r="31" spans="1:11" x14ac:dyDescent="0.25">
      <c r="A31" s="15">
        <v>43332</v>
      </c>
      <c r="B31" s="16">
        <v>477818</v>
      </c>
      <c r="C31" s="16" t="s">
        <v>41</v>
      </c>
      <c r="D31" s="17">
        <v>397.19</v>
      </c>
      <c r="E31" s="17"/>
      <c r="F31" s="18">
        <f t="shared" si="0"/>
        <v>294.7499999999996</v>
      </c>
      <c r="G31" s="19" t="s">
        <v>42</v>
      </c>
      <c r="H31" s="20" t="s">
        <v>50</v>
      </c>
      <c r="I31" s="16">
        <v>1</v>
      </c>
      <c r="J31" s="21">
        <v>1</v>
      </c>
      <c r="K31" s="22"/>
    </row>
    <row r="32" spans="1:11" x14ac:dyDescent="0.25">
      <c r="A32" s="15">
        <v>43332</v>
      </c>
      <c r="B32" s="16">
        <v>478122</v>
      </c>
      <c r="C32" s="16" t="s">
        <v>41</v>
      </c>
      <c r="D32" s="17">
        <v>294.75</v>
      </c>
      <c r="E32" s="17"/>
      <c r="F32" s="18">
        <f t="shared" si="0"/>
        <v>-3.979039320256561E-13</v>
      </c>
      <c r="G32" s="19" t="s">
        <v>42</v>
      </c>
      <c r="H32" s="20" t="s">
        <v>50</v>
      </c>
      <c r="I32" s="16">
        <v>1</v>
      </c>
      <c r="J32" s="21">
        <v>1</v>
      </c>
      <c r="K32" s="22">
        <v>43332</v>
      </c>
    </row>
    <row r="33" spans="1:11" x14ac:dyDescent="0.25">
      <c r="A33" s="15">
        <v>43333</v>
      </c>
      <c r="B33" s="16">
        <v>300115</v>
      </c>
      <c r="C33" s="16" t="s">
        <v>29</v>
      </c>
      <c r="D33" s="17">
        <v>16680</v>
      </c>
      <c r="E33" s="17"/>
      <c r="F33" s="18">
        <f t="shared" si="0"/>
        <v>-16680</v>
      </c>
      <c r="G33" s="19" t="s">
        <v>30</v>
      </c>
      <c r="H33" s="20" t="s">
        <v>51</v>
      </c>
      <c r="I33" s="16">
        <v>47</v>
      </c>
      <c r="J33" s="21">
        <v>5</v>
      </c>
      <c r="K33" s="22">
        <v>43322</v>
      </c>
    </row>
    <row r="34" spans="1:11" x14ac:dyDescent="0.25">
      <c r="A34" s="15">
        <v>43333</v>
      </c>
      <c r="B34" s="16">
        <v>727220</v>
      </c>
      <c r="C34" s="16" t="s">
        <v>16</v>
      </c>
      <c r="D34" s="17"/>
      <c r="E34" s="17">
        <v>16680</v>
      </c>
      <c r="F34" s="18">
        <f t="shared" si="0"/>
        <v>0</v>
      </c>
      <c r="G34" s="19" t="s">
        <v>17</v>
      </c>
      <c r="H34" s="20"/>
      <c r="I34" s="16"/>
      <c r="J34" s="21"/>
      <c r="K34" s="22"/>
    </row>
    <row r="35" spans="1:11" x14ac:dyDescent="0.25">
      <c r="A35" s="15">
        <v>43336</v>
      </c>
      <c r="B35" s="16">
        <v>727220</v>
      </c>
      <c r="C35" s="16" t="s">
        <v>16</v>
      </c>
      <c r="D35" s="17"/>
      <c r="E35" s="17">
        <v>3330</v>
      </c>
      <c r="F35" s="18">
        <f t="shared" si="0"/>
        <v>3330</v>
      </c>
      <c r="G35" s="19" t="s">
        <v>17</v>
      </c>
      <c r="H35" s="20"/>
      <c r="I35" s="16"/>
      <c r="J35" s="21"/>
      <c r="K35" s="22"/>
    </row>
    <row r="36" spans="1:11" x14ac:dyDescent="0.25">
      <c r="A36" s="15">
        <v>43336</v>
      </c>
      <c r="B36" s="16">
        <v>300109</v>
      </c>
      <c r="C36" s="16" t="s">
        <v>29</v>
      </c>
      <c r="D36" s="17">
        <v>3330</v>
      </c>
      <c r="E36" s="17"/>
      <c r="F36" s="18">
        <f t="shared" si="0"/>
        <v>0</v>
      </c>
      <c r="G36" s="19" t="s">
        <v>30</v>
      </c>
      <c r="H36" s="20" t="s">
        <v>52</v>
      </c>
      <c r="I36" s="16">
        <v>2</v>
      </c>
      <c r="J36" s="21">
        <v>2</v>
      </c>
      <c r="K36" s="22">
        <v>43322</v>
      </c>
    </row>
    <row r="37" spans="1:11" x14ac:dyDescent="0.25">
      <c r="A37" s="15">
        <v>43339</v>
      </c>
      <c r="B37" s="16">
        <v>0</v>
      </c>
      <c r="C37" s="16" t="s">
        <v>53</v>
      </c>
      <c r="D37" s="17">
        <v>42</v>
      </c>
      <c r="E37" s="17"/>
      <c r="F37" s="18">
        <f t="shared" si="0"/>
        <v>-42</v>
      </c>
      <c r="G37" s="19" t="s">
        <v>35</v>
      </c>
      <c r="H37" s="20"/>
      <c r="I37" s="16"/>
      <c r="J37" s="21"/>
      <c r="K37" s="22"/>
    </row>
    <row r="38" spans="1:11" x14ac:dyDescent="0.25">
      <c r="A38" s="15">
        <v>43339</v>
      </c>
      <c r="B38" s="16">
        <v>727220</v>
      </c>
      <c r="C38" s="16" t="s">
        <v>16</v>
      </c>
      <c r="D38" s="17"/>
      <c r="E38" s="17">
        <v>42</v>
      </c>
      <c r="F38" s="18">
        <f t="shared" si="0"/>
        <v>0</v>
      </c>
      <c r="G38" s="19" t="s">
        <v>17</v>
      </c>
      <c r="H38" s="20"/>
      <c r="I38" s="16"/>
      <c r="J38" s="21"/>
      <c r="K38" s="22"/>
    </row>
    <row r="39" spans="1:11" x14ac:dyDescent="0.25">
      <c r="A39" s="15">
        <v>43340</v>
      </c>
      <c r="B39" s="16">
        <v>290825</v>
      </c>
      <c r="C39" s="16" t="s">
        <v>54</v>
      </c>
      <c r="D39" s="17">
        <v>60</v>
      </c>
      <c r="E39" s="17"/>
      <c r="F39" s="18">
        <f t="shared" si="0"/>
        <v>-60</v>
      </c>
      <c r="G39" s="19" t="s">
        <v>55</v>
      </c>
      <c r="H39" s="20"/>
      <c r="I39" s="16"/>
      <c r="J39" s="21"/>
      <c r="K39" s="22"/>
    </row>
    <row r="40" spans="1:11" x14ac:dyDescent="0.25">
      <c r="A40" s="15">
        <v>43340</v>
      </c>
      <c r="B40" s="16">
        <v>727220</v>
      </c>
      <c r="C40" s="16" t="s">
        <v>16</v>
      </c>
      <c r="D40" s="17"/>
      <c r="E40" s="17">
        <v>61</v>
      </c>
      <c r="F40" s="18">
        <f t="shared" si="0"/>
        <v>1</v>
      </c>
      <c r="G40" s="19" t="s">
        <v>17</v>
      </c>
      <c r="H40" s="20"/>
      <c r="I40" s="16"/>
      <c r="J40" s="21"/>
      <c r="K40" s="22"/>
    </row>
    <row r="41" spans="1:11" x14ac:dyDescent="0.25">
      <c r="A41" s="15">
        <v>43340</v>
      </c>
      <c r="B41" s="16">
        <v>140</v>
      </c>
      <c r="C41" s="16" t="s">
        <v>56</v>
      </c>
      <c r="D41" s="17">
        <v>1</v>
      </c>
      <c r="E41" s="17"/>
      <c r="F41" s="18">
        <f t="shared" si="0"/>
        <v>0</v>
      </c>
      <c r="G41" s="19" t="s">
        <v>35</v>
      </c>
      <c r="H41" s="20"/>
      <c r="I41" s="16"/>
      <c r="J41" s="21"/>
      <c r="K41" s="22"/>
    </row>
    <row r="42" spans="1:11" x14ac:dyDescent="0.25">
      <c r="A42" s="15">
        <v>43342</v>
      </c>
      <c r="B42" s="16">
        <v>233802</v>
      </c>
      <c r="C42" s="16" t="s">
        <v>57</v>
      </c>
      <c r="D42" s="17">
        <v>4800</v>
      </c>
      <c r="E42" s="17"/>
      <c r="F42" s="18">
        <f t="shared" si="0"/>
        <v>-4800</v>
      </c>
      <c r="G42" s="19" t="s">
        <v>58</v>
      </c>
      <c r="H42" s="20" t="s">
        <v>59</v>
      </c>
      <c r="I42" s="16">
        <v>338</v>
      </c>
      <c r="J42" s="21">
        <v>2</v>
      </c>
      <c r="K42" s="22">
        <v>43335</v>
      </c>
    </row>
    <row r="43" spans="1:11" x14ac:dyDescent="0.25">
      <c r="A43" s="15"/>
      <c r="B43" s="16"/>
      <c r="C43" s="16"/>
      <c r="D43" s="17"/>
      <c r="E43" s="17"/>
      <c r="F43" s="18">
        <f t="shared" si="0"/>
        <v>-4800</v>
      </c>
      <c r="G43" s="19" t="s">
        <v>58</v>
      </c>
      <c r="H43" s="20" t="s">
        <v>59</v>
      </c>
      <c r="I43" s="16">
        <v>339</v>
      </c>
      <c r="J43" s="21">
        <v>3</v>
      </c>
      <c r="K43" s="22">
        <v>43335</v>
      </c>
    </row>
    <row r="44" spans="1:11" x14ac:dyDescent="0.25">
      <c r="A44" s="15">
        <v>43342</v>
      </c>
      <c r="B44" s="16">
        <v>727220</v>
      </c>
      <c r="C44" s="16" t="s">
        <v>16</v>
      </c>
      <c r="D44" s="17"/>
      <c r="E44" s="17">
        <v>4800</v>
      </c>
      <c r="F44" s="18">
        <f t="shared" si="0"/>
        <v>0</v>
      </c>
      <c r="G44" s="19" t="s">
        <v>17</v>
      </c>
      <c r="H44" s="20"/>
      <c r="I44" s="16"/>
      <c r="J44" s="21"/>
      <c r="K44" s="22"/>
    </row>
    <row r="45" spans="1:11" x14ac:dyDescent="0.25">
      <c r="A45" s="15">
        <v>43343</v>
      </c>
      <c r="B45" s="16">
        <v>294625</v>
      </c>
      <c r="C45" s="16" t="s">
        <v>54</v>
      </c>
      <c r="D45" s="17">
        <v>8473.51</v>
      </c>
      <c r="E45" s="17"/>
      <c r="F45" s="18">
        <f t="shared" si="0"/>
        <v>-8473.51</v>
      </c>
      <c r="G45" s="19" t="s">
        <v>55</v>
      </c>
      <c r="H45" s="20"/>
      <c r="I45" s="16"/>
      <c r="J45" s="21"/>
      <c r="K45" s="22"/>
    </row>
    <row r="46" spans="1:11" x14ac:dyDescent="0.25">
      <c r="A46" s="15">
        <v>43343</v>
      </c>
      <c r="B46" s="16">
        <v>295223</v>
      </c>
      <c r="C46" s="16" t="s">
        <v>54</v>
      </c>
      <c r="D46" s="17">
        <v>16968.82</v>
      </c>
      <c r="E46" s="17"/>
      <c r="F46" s="18">
        <f t="shared" si="0"/>
        <v>-25442.33</v>
      </c>
      <c r="G46" s="19" t="s">
        <v>60</v>
      </c>
      <c r="H46" s="20"/>
      <c r="I46" s="16"/>
      <c r="J46" s="21"/>
      <c r="K46" s="22"/>
    </row>
    <row r="47" spans="1:11" x14ac:dyDescent="0.25">
      <c r="A47" s="15">
        <v>43343</v>
      </c>
      <c r="B47" s="16">
        <v>727220</v>
      </c>
      <c r="C47" s="16" t="s">
        <v>16</v>
      </c>
      <c r="D47" s="17"/>
      <c r="E47" s="17">
        <v>25442.33</v>
      </c>
      <c r="F47" s="18">
        <f t="shared" si="0"/>
        <v>0</v>
      </c>
      <c r="G47" s="19" t="s">
        <v>17</v>
      </c>
      <c r="H47" s="20"/>
      <c r="I47" s="16"/>
      <c r="J47" s="21"/>
      <c r="K47" s="22"/>
    </row>
    <row r="48" spans="1:11" x14ac:dyDescent="0.25">
      <c r="A48" s="15"/>
      <c r="B48" s="16"/>
      <c r="C48" s="16"/>
      <c r="D48" s="17"/>
      <c r="E48" s="17"/>
      <c r="F48" s="18"/>
      <c r="G48" s="19"/>
      <c r="H48" s="20"/>
      <c r="I48" s="16"/>
      <c r="J48" s="21"/>
      <c r="K48" s="22"/>
    </row>
    <row r="49" spans="1:11" ht="15.75" thickBot="1" x14ac:dyDescent="0.3">
      <c r="A49" s="104" t="s">
        <v>61</v>
      </c>
      <c r="B49" s="105"/>
      <c r="C49" s="23"/>
      <c r="D49" s="24">
        <f>SUM(D10:D48)</f>
        <v>478895.59</v>
      </c>
      <c r="E49" s="24">
        <f>SUM(E10:E48)</f>
        <v>478895.59000000008</v>
      </c>
      <c r="F49" s="25">
        <f>F9-D49+E49</f>
        <v>0</v>
      </c>
      <c r="G49" s="26"/>
      <c r="H49" s="27"/>
      <c r="I49" s="28"/>
      <c r="J49" s="29"/>
      <c r="K49" s="30"/>
    </row>
    <row r="50" spans="1:11" x14ac:dyDescent="0.25">
      <c r="A50" s="31" t="s">
        <v>62</v>
      </c>
      <c r="B50" s="4"/>
      <c r="C50" s="4"/>
      <c r="D50" s="5"/>
      <c r="E50" s="4"/>
      <c r="F50" s="4"/>
      <c r="G50" s="4"/>
      <c r="H50" s="4"/>
      <c r="I50" s="4"/>
      <c r="J50" s="6"/>
      <c r="K50" s="7"/>
    </row>
    <row r="51" spans="1:11" x14ac:dyDescent="0.25">
      <c r="A51" s="31"/>
      <c r="B51" s="4"/>
      <c r="C51" s="4"/>
      <c r="D51" s="5"/>
      <c r="E51" s="4"/>
      <c r="F51" s="4"/>
      <c r="G51" s="4"/>
      <c r="H51" s="4"/>
      <c r="I51" s="4"/>
      <c r="J51" s="6"/>
      <c r="K51" s="7"/>
    </row>
    <row r="52" spans="1:11" x14ac:dyDescent="0.25">
      <c r="A52" s="31"/>
      <c r="B52" s="4"/>
      <c r="C52" s="4"/>
      <c r="D52" s="5"/>
      <c r="E52" s="4"/>
      <c r="F52" s="4"/>
      <c r="G52" s="4"/>
      <c r="H52" s="4"/>
      <c r="I52" s="4"/>
      <c r="J52" s="6"/>
      <c r="K52" s="7"/>
    </row>
    <row r="54" spans="1:11" ht="46.5" customHeight="1" x14ac:dyDescent="0.25">
      <c r="A54" s="102" t="s">
        <v>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8" customHeight="1" x14ac:dyDescent="0.25"/>
    <row r="56" spans="1:11" ht="18" customHeight="1" x14ac:dyDescent="0.3">
      <c r="A56" s="97" t="s">
        <v>63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1:11" x14ac:dyDescent="0.25">
      <c r="A57" s="4"/>
      <c r="B57" s="4"/>
      <c r="C57" s="4"/>
      <c r="D57" s="5"/>
      <c r="E57" s="4"/>
      <c r="F57" s="4"/>
      <c r="G57" s="4"/>
      <c r="H57" s="4"/>
      <c r="I57" s="4"/>
      <c r="J57" s="6"/>
      <c r="K57" s="7"/>
    </row>
    <row r="58" spans="1:11" x14ac:dyDescent="0.25">
      <c r="A58" s="98" t="s">
        <v>64</v>
      </c>
      <c r="B58" s="99"/>
      <c r="C58" s="99"/>
      <c r="D58" s="99"/>
      <c r="E58" s="100"/>
      <c r="F58" s="4"/>
      <c r="G58" s="101" t="s">
        <v>65</v>
      </c>
      <c r="H58" s="101"/>
      <c r="I58" s="101"/>
      <c r="J58" s="101"/>
      <c r="K58" s="7"/>
    </row>
    <row r="59" spans="1:11" x14ac:dyDescent="0.25">
      <c r="A59" s="32" t="s">
        <v>28</v>
      </c>
      <c r="B59" s="33"/>
      <c r="C59" s="33"/>
      <c r="D59" s="34"/>
      <c r="E59" s="35">
        <f t="shared" ref="E59:E95" si="1">SUMIF($G$8:$G$48,A59,$D$8:$D$48)</f>
        <v>248822.76</v>
      </c>
      <c r="F59" s="4"/>
      <c r="G59" s="36" t="s">
        <v>24</v>
      </c>
      <c r="H59" s="4"/>
      <c r="I59" s="83">
        <f>SUMIF($G$8:$G$48,G59,$E$8:$E$48)</f>
        <v>249997.75</v>
      </c>
      <c r="J59" s="84"/>
      <c r="K59" s="7"/>
    </row>
    <row r="60" spans="1:11" x14ac:dyDescent="0.25">
      <c r="A60" s="36" t="s">
        <v>30</v>
      </c>
      <c r="B60" s="37"/>
      <c r="C60" s="37"/>
      <c r="D60" s="38"/>
      <c r="E60" s="39">
        <f t="shared" si="1"/>
        <v>78582.080000000002</v>
      </c>
      <c r="F60" s="4"/>
      <c r="G60" s="95" t="s">
        <v>17</v>
      </c>
      <c r="H60" s="96"/>
      <c r="I60" s="83">
        <f>SUMIF($G$8:$G$48,G60,$E$8:$E$48)</f>
        <v>228897.83999999997</v>
      </c>
      <c r="J60" s="84"/>
      <c r="K60" s="7"/>
    </row>
    <row r="61" spans="1:11" x14ac:dyDescent="0.25">
      <c r="A61" s="40" t="s">
        <v>66</v>
      </c>
      <c r="B61" s="37"/>
      <c r="C61" s="37"/>
      <c r="D61" s="38"/>
      <c r="E61" s="39">
        <f t="shared" si="1"/>
        <v>0</v>
      </c>
      <c r="F61" s="4"/>
      <c r="G61" s="95" t="s">
        <v>67</v>
      </c>
      <c r="H61" s="96"/>
      <c r="I61" s="83">
        <f>SUMIF($G$8:$G$48,G61,$E$8:$E$48)</f>
        <v>0</v>
      </c>
      <c r="J61" s="84"/>
      <c r="K61" s="7"/>
    </row>
    <row r="62" spans="1:11" x14ac:dyDescent="0.25">
      <c r="A62" s="40" t="s">
        <v>19</v>
      </c>
      <c r="B62" s="37"/>
      <c r="C62" s="37"/>
      <c r="D62" s="38"/>
      <c r="E62" s="39">
        <f t="shared" si="1"/>
        <v>11685.5</v>
      </c>
      <c r="F62" s="4"/>
      <c r="G62" s="95" t="s">
        <v>68</v>
      </c>
      <c r="H62" s="96"/>
      <c r="I62" s="83">
        <f>SUMIF($G$8:$G$48,G62,$E$8:$E$48)</f>
        <v>0</v>
      </c>
      <c r="J62" s="84"/>
      <c r="K62" s="7"/>
    </row>
    <row r="63" spans="1:11" x14ac:dyDescent="0.25">
      <c r="A63" s="40" t="s">
        <v>69</v>
      </c>
      <c r="B63" s="37"/>
      <c r="C63" s="37"/>
      <c r="D63" s="38"/>
      <c r="E63" s="39">
        <f t="shared" si="1"/>
        <v>0</v>
      </c>
      <c r="F63" s="4"/>
      <c r="G63" s="36"/>
      <c r="H63" s="4"/>
      <c r="I63" s="83">
        <f>SUMIF($G$8:$G$48,G63,$E$8:$E$48)</f>
        <v>0</v>
      </c>
      <c r="J63" s="84"/>
      <c r="K63" s="7"/>
    </row>
    <row r="64" spans="1:11" x14ac:dyDescent="0.25">
      <c r="A64" s="40" t="s">
        <v>70</v>
      </c>
      <c r="B64" s="37"/>
      <c r="C64" s="37"/>
      <c r="D64" s="38"/>
      <c r="E64" s="39">
        <f t="shared" si="1"/>
        <v>0</v>
      </c>
      <c r="F64" s="4"/>
      <c r="G64" s="41" t="s">
        <v>71</v>
      </c>
      <c r="H64" s="42"/>
      <c r="I64" s="79">
        <f>SUM(I59:J63)</f>
        <v>478895.58999999997</v>
      </c>
      <c r="J64" s="80"/>
      <c r="K64" s="43">
        <f>E49-I64</f>
        <v>0</v>
      </c>
    </row>
    <row r="65" spans="1:11" x14ac:dyDescent="0.25">
      <c r="A65" s="40" t="s">
        <v>22</v>
      </c>
      <c r="B65" s="37"/>
      <c r="C65" s="37"/>
      <c r="D65" s="38"/>
      <c r="E65" s="39">
        <f t="shared" si="1"/>
        <v>91327.02</v>
      </c>
      <c r="F65" s="4"/>
      <c r="G65" s="44"/>
      <c r="H65" s="45"/>
      <c r="I65" s="46"/>
      <c r="J65" s="47"/>
      <c r="K65" s="7"/>
    </row>
    <row r="66" spans="1:11" x14ac:dyDescent="0.25">
      <c r="A66" s="40" t="s">
        <v>45</v>
      </c>
      <c r="B66" s="37"/>
      <c r="C66" s="37"/>
      <c r="D66" s="38"/>
      <c r="E66" s="39">
        <f t="shared" si="1"/>
        <v>9351.69</v>
      </c>
      <c r="F66" s="4"/>
      <c r="G66" s="48" t="s">
        <v>72</v>
      </c>
      <c r="H66" s="49"/>
      <c r="I66" s="50"/>
      <c r="J66" s="51"/>
    </row>
    <row r="67" spans="1:11" x14ac:dyDescent="0.25">
      <c r="A67" s="40" t="s">
        <v>42</v>
      </c>
      <c r="B67" s="37"/>
      <c r="C67" s="37"/>
      <c r="D67" s="38"/>
      <c r="E67" s="39">
        <f t="shared" si="1"/>
        <v>3671.66</v>
      </c>
      <c r="F67" s="4"/>
      <c r="G67" s="36" t="s">
        <v>73</v>
      </c>
      <c r="H67" s="37"/>
      <c r="I67" s="83">
        <f>'[1] Julho 2018'!I89:J89</f>
        <v>126075.97</v>
      </c>
      <c r="J67" s="84"/>
    </row>
    <row r="68" spans="1:11" x14ac:dyDescent="0.25">
      <c r="A68" s="40" t="s">
        <v>74</v>
      </c>
      <c r="B68" s="37"/>
      <c r="C68" s="37"/>
      <c r="D68" s="38"/>
      <c r="E68" s="39">
        <f t="shared" si="1"/>
        <v>0</v>
      </c>
      <c r="F68" s="4"/>
      <c r="G68" s="40" t="s">
        <v>28</v>
      </c>
      <c r="H68" s="37"/>
      <c r="I68" s="83">
        <f>SUMIF($G$8:$G$48,G68,$D$8:$D$48)</f>
        <v>248822.76</v>
      </c>
      <c r="J68" s="84"/>
    </row>
    <row r="69" spans="1:11" x14ac:dyDescent="0.25">
      <c r="A69" s="40" t="s">
        <v>75</v>
      </c>
      <c r="B69" s="37"/>
      <c r="C69" s="37"/>
      <c r="D69" s="38"/>
      <c r="E69" s="39">
        <f t="shared" si="1"/>
        <v>0</v>
      </c>
      <c r="F69" s="4"/>
      <c r="G69" s="95" t="s">
        <v>17</v>
      </c>
      <c r="H69" s="96"/>
      <c r="I69" s="83">
        <f>-SUMIF($G$8:$G$48,G69,$E$8:$E$48)</f>
        <v>-228897.83999999997</v>
      </c>
      <c r="J69" s="84"/>
    </row>
    <row r="70" spans="1:11" x14ac:dyDescent="0.25">
      <c r="A70" s="40" t="s">
        <v>55</v>
      </c>
      <c r="B70" s="37"/>
      <c r="C70" s="37"/>
      <c r="D70" s="38"/>
      <c r="E70" s="39">
        <f t="shared" si="1"/>
        <v>8533.51</v>
      </c>
      <c r="F70" s="4"/>
      <c r="G70" s="36" t="s">
        <v>76</v>
      </c>
      <c r="H70" s="37"/>
      <c r="I70" s="83">
        <v>761.47</v>
      </c>
      <c r="J70" s="84"/>
    </row>
    <row r="71" spans="1:11" x14ac:dyDescent="0.25">
      <c r="A71" s="40" t="s">
        <v>77</v>
      </c>
      <c r="B71" s="37"/>
      <c r="C71" s="37"/>
      <c r="D71" s="38"/>
      <c r="E71" s="39">
        <f t="shared" si="1"/>
        <v>0</v>
      </c>
      <c r="F71" s="4"/>
      <c r="G71" s="52"/>
      <c r="H71" s="53"/>
      <c r="I71" s="93"/>
      <c r="J71" s="94"/>
    </row>
    <row r="72" spans="1:11" x14ac:dyDescent="0.25">
      <c r="A72" s="40" t="s">
        <v>60</v>
      </c>
      <c r="B72" s="37"/>
      <c r="C72" s="37"/>
      <c r="D72" s="38"/>
      <c r="E72" s="39">
        <f t="shared" si="1"/>
        <v>16968.82</v>
      </c>
      <c r="F72" s="4"/>
      <c r="G72" s="54" t="s">
        <v>78</v>
      </c>
      <c r="H72" s="53"/>
      <c r="I72" s="89">
        <f>SUM(I67:J70)</f>
        <v>146762.36000000002</v>
      </c>
      <c r="J72" s="90"/>
    </row>
    <row r="73" spans="1:11" x14ac:dyDescent="0.25">
      <c r="A73" s="40" t="s">
        <v>79</v>
      </c>
      <c r="D73" s="38"/>
      <c r="E73" s="39">
        <f t="shared" si="1"/>
        <v>0</v>
      </c>
      <c r="F73" s="4"/>
      <c r="G73" s="55"/>
      <c r="J73" s="56"/>
      <c r="K73" s="7"/>
    </row>
    <row r="74" spans="1:11" x14ac:dyDescent="0.25">
      <c r="A74" s="40" t="s">
        <v>48</v>
      </c>
      <c r="B74" s="37"/>
      <c r="C74" s="37"/>
      <c r="D74" s="38"/>
      <c r="E74" s="39">
        <f t="shared" si="1"/>
        <v>2284.5500000000002</v>
      </c>
      <c r="F74" s="4"/>
      <c r="G74" s="57" t="s">
        <v>80</v>
      </c>
      <c r="H74" s="58"/>
      <c r="I74" s="91"/>
      <c r="J74" s="92"/>
      <c r="K74" s="7"/>
    </row>
    <row r="75" spans="1:11" x14ac:dyDescent="0.25">
      <c r="A75" s="40" t="s">
        <v>81</v>
      </c>
      <c r="B75" s="37"/>
      <c r="C75" s="37"/>
      <c r="D75" s="38"/>
      <c r="E75" s="39">
        <f t="shared" si="1"/>
        <v>0</v>
      </c>
      <c r="F75" s="4"/>
      <c r="G75" s="59" t="s">
        <v>73</v>
      </c>
      <c r="H75" s="33"/>
      <c r="I75" s="81">
        <v>0</v>
      </c>
      <c r="J75" s="82"/>
      <c r="K75" s="7"/>
    </row>
    <row r="76" spans="1:11" x14ac:dyDescent="0.25">
      <c r="A76" s="40" t="s">
        <v>82</v>
      </c>
      <c r="B76" s="37"/>
      <c r="C76" s="37"/>
      <c r="D76" s="38"/>
      <c r="E76" s="39">
        <f t="shared" si="1"/>
        <v>0</v>
      </c>
      <c r="F76" s="4"/>
      <c r="G76" s="40" t="s">
        <v>83</v>
      </c>
      <c r="H76" s="37"/>
      <c r="I76" s="83">
        <f>SUMIF($G$8:$G$48,G76,$E$8:$E$48)</f>
        <v>0</v>
      </c>
      <c r="J76" s="84"/>
      <c r="K76" s="7"/>
    </row>
    <row r="77" spans="1:11" x14ac:dyDescent="0.25">
      <c r="A77" s="40" t="s">
        <v>58</v>
      </c>
      <c r="B77" s="37"/>
      <c r="C77" s="37"/>
      <c r="D77" s="38"/>
      <c r="E77" s="39">
        <f t="shared" si="1"/>
        <v>4800</v>
      </c>
      <c r="F77" s="4"/>
      <c r="G77" s="36" t="s">
        <v>84</v>
      </c>
      <c r="H77" s="37"/>
      <c r="I77" s="83">
        <f>-SUMIF($G$8:$G$48,G77,$D$8:$D$48)</f>
        <v>0</v>
      </c>
      <c r="J77" s="84"/>
      <c r="K77" s="7"/>
    </row>
    <row r="78" spans="1:11" x14ac:dyDescent="0.25">
      <c r="A78" s="36" t="s">
        <v>39</v>
      </c>
      <c r="B78" s="37"/>
      <c r="C78" s="37"/>
      <c r="D78" s="38"/>
      <c r="E78" s="39">
        <f t="shared" si="1"/>
        <v>2815.5</v>
      </c>
      <c r="F78" s="4"/>
      <c r="G78" s="52"/>
      <c r="H78" s="53"/>
      <c r="I78" s="93"/>
      <c r="J78" s="94"/>
      <c r="K78" s="7"/>
    </row>
    <row r="79" spans="1:11" x14ac:dyDescent="0.25">
      <c r="A79" s="40" t="s">
        <v>35</v>
      </c>
      <c r="B79" s="37"/>
      <c r="C79" s="37"/>
      <c r="D79" s="38"/>
      <c r="E79" s="39">
        <f t="shared" si="1"/>
        <v>52.5</v>
      </c>
      <c r="F79" s="4"/>
      <c r="G79" s="54" t="s">
        <v>85</v>
      </c>
      <c r="H79" s="53"/>
      <c r="I79" s="79">
        <f>SUM(I75:J78)</f>
        <v>0</v>
      </c>
      <c r="J79" s="80"/>
      <c r="K79" s="7"/>
    </row>
    <row r="80" spans="1:11" x14ac:dyDescent="0.25">
      <c r="A80" s="40" t="s">
        <v>86</v>
      </c>
      <c r="B80" s="37"/>
      <c r="C80" s="37"/>
      <c r="D80" s="38"/>
      <c r="E80" s="39">
        <f t="shared" si="1"/>
        <v>0</v>
      </c>
      <c r="F80" s="4"/>
      <c r="G80" s="55"/>
      <c r="J80" s="56"/>
      <c r="K80" s="7"/>
    </row>
    <row r="81" spans="1:13" x14ac:dyDescent="0.25">
      <c r="A81" s="40"/>
      <c r="B81" s="37"/>
      <c r="C81" s="60" t="s">
        <v>87</v>
      </c>
      <c r="D81" s="38"/>
      <c r="E81" s="39">
        <f t="shared" si="1"/>
        <v>0</v>
      </c>
      <c r="F81" s="4"/>
      <c r="G81" s="48" t="s">
        <v>88</v>
      </c>
      <c r="H81" s="49"/>
      <c r="I81" s="50"/>
      <c r="J81" s="51"/>
      <c r="K81" s="7"/>
    </row>
    <row r="82" spans="1:13" x14ac:dyDescent="0.25">
      <c r="A82" s="40"/>
      <c r="B82" s="37"/>
      <c r="C82" s="37"/>
      <c r="D82" s="38"/>
      <c r="E82" s="39">
        <f t="shared" si="1"/>
        <v>0</v>
      </c>
      <c r="F82" s="4"/>
      <c r="G82" s="36" t="s">
        <v>73</v>
      </c>
      <c r="H82" s="37"/>
      <c r="I82" s="87">
        <f>'[1] Julho 2018'!I103:J103</f>
        <v>0</v>
      </c>
      <c r="J82" s="88"/>
      <c r="K82" s="7"/>
    </row>
    <row r="83" spans="1:13" x14ac:dyDescent="0.25">
      <c r="A83" s="40"/>
      <c r="B83" s="37"/>
      <c r="C83" s="37"/>
      <c r="D83" s="38"/>
      <c r="E83" s="39">
        <f t="shared" si="1"/>
        <v>0</v>
      </c>
      <c r="F83" s="4"/>
      <c r="G83" s="36" t="s">
        <v>89</v>
      </c>
      <c r="H83" s="37"/>
      <c r="I83" s="75">
        <v>249997.75</v>
      </c>
      <c r="J83" s="76"/>
      <c r="K83" s="7"/>
    </row>
    <row r="84" spans="1:13" x14ac:dyDescent="0.25">
      <c r="A84" s="40"/>
      <c r="B84" s="37"/>
      <c r="C84" s="37"/>
      <c r="D84" s="38"/>
      <c r="E84" s="39">
        <f t="shared" si="1"/>
        <v>0</v>
      </c>
      <c r="F84" s="4"/>
      <c r="G84" s="36" t="s">
        <v>24</v>
      </c>
      <c r="H84" s="37"/>
      <c r="I84" s="83">
        <f>-SUMIF($G$8:$G$48,G84,$E$8:$E$48)</f>
        <v>-249997.75</v>
      </c>
      <c r="J84" s="84"/>
      <c r="K84" s="7"/>
    </row>
    <row r="85" spans="1:13" x14ac:dyDescent="0.25">
      <c r="A85" s="40"/>
      <c r="B85" s="37"/>
      <c r="C85" s="37"/>
      <c r="D85" s="38"/>
      <c r="E85" s="39">
        <f t="shared" si="1"/>
        <v>0</v>
      </c>
      <c r="F85" s="4"/>
      <c r="G85" s="52"/>
      <c r="H85" s="53"/>
      <c r="I85" s="85"/>
      <c r="J85" s="86"/>
      <c r="K85" s="7"/>
    </row>
    <row r="86" spans="1:13" x14ac:dyDescent="0.25">
      <c r="A86" s="40"/>
      <c r="B86" s="37"/>
      <c r="C86" s="37"/>
      <c r="D86" s="38"/>
      <c r="E86" s="39">
        <f t="shared" si="1"/>
        <v>0</v>
      </c>
      <c r="F86" s="4"/>
      <c r="G86" s="54" t="s">
        <v>78</v>
      </c>
      <c r="H86" s="53"/>
      <c r="I86" s="89">
        <f>SUM(I82:J85)</f>
        <v>0</v>
      </c>
      <c r="J86" s="90"/>
      <c r="K86" s="7"/>
      <c r="M86" s="1"/>
    </row>
    <row r="87" spans="1:13" x14ac:dyDescent="0.25">
      <c r="A87" s="40"/>
      <c r="B87" s="37"/>
      <c r="C87" s="37"/>
      <c r="D87" s="38"/>
      <c r="E87" s="39">
        <f t="shared" si="1"/>
        <v>0</v>
      </c>
      <c r="F87" s="4"/>
      <c r="G87" s="40"/>
      <c r="H87" s="4"/>
      <c r="I87" s="4"/>
      <c r="J87" s="61"/>
      <c r="K87" s="7"/>
    </row>
    <row r="88" spans="1:13" x14ac:dyDescent="0.25">
      <c r="A88" s="40"/>
      <c r="B88" s="37"/>
      <c r="C88" s="37"/>
      <c r="D88" s="38"/>
      <c r="E88" s="39">
        <f t="shared" si="1"/>
        <v>0</v>
      </c>
      <c r="F88" s="4"/>
      <c r="G88" s="57" t="s">
        <v>90</v>
      </c>
      <c r="H88" s="58"/>
      <c r="I88" s="58"/>
      <c r="J88" s="62"/>
      <c r="K88" s="7"/>
    </row>
    <row r="89" spans="1:13" x14ac:dyDescent="0.25">
      <c r="A89" s="36"/>
      <c r="B89" s="37"/>
      <c r="C89" s="37"/>
      <c r="D89" s="38"/>
      <c r="E89" s="39">
        <f t="shared" si="1"/>
        <v>0</v>
      </c>
      <c r="F89" s="4"/>
      <c r="G89" s="32" t="s">
        <v>91</v>
      </c>
      <c r="H89" s="63"/>
      <c r="I89" s="81">
        <f>'[1] Julho 2018'!I110:J110</f>
        <v>16968.82</v>
      </c>
      <c r="J89" s="82"/>
      <c r="K89" s="7"/>
    </row>
    <row r="90" spans="1:13" x14ac:dyDescent="0.25">
      <c r="A90" s="40"/>
      <c r="B90" s="37"/>
      <c r="C90" s="37"/>
      <c r="D90" s="38"/>
      <c r="E90" s="39">
        <f t="shared" si="1"/>
        <v>0</v>
      </c>
      <c r="F90" s="4"/>
      <c r="G90" s="40" t="s">
        <v>92</v>
      </c>
      <c r="I90" s="83">
        <v>17317.98</v>
      </c>
      <c r="J90" s="84"/>
      <c r="K90" s="7"/>
    </row>
    <row r="91" spans="1:13" x14ac:dyDescent="0.25">
      <c r="A91" s="40"/>
      <c r="B91" s="37"/>
      <c r="C91" s="37"/>
      <c r="D91" s="38"/>
      <c r="E91" s="39">
        <f t="shared" si="1"/>
        <v>0</v>
      </c>
      <c r="F91" s="4"/>
      <c r="G91" s="40"/>
      <c r="H91" s="3"/>
      <c r="I91" s="83"/>
      <c r="J91" s="84"/>
      <c r="K91" s="7"/>
    </row>
    <row r="92" spans="1:13" x14ac:dyDescent="0.25">
      <c r="A92" s="40"/>
      <c r="B92" s="37"/>
      <c r="C92" s="37"/>
      <c r="D92" s="38"/>
      <c r="E92" s="39">
        <f t="shared" si="1"/>
        <v>0</v>
      </c>
      <c r="F92" s="4"/>
      <c r="G92" s="52" t="s">
        <v>60</v>
      </c>
      <c r="H92" s="53"/>
      <c r="I92" s="85">
        <f>-SUMIF($G$8:$G$48,G92,$D$8:$D$48)</f>
        <v>-16968.82</v>
      </c>
      <c r="J92" s="86"/>
      <c r="K92" s="7"/>
    </row>
    <row r="93" spans="1:13" x14ac:dyDescent="0.25">
      <c r="A93" s="36"/>
      <c r="B93" s="37"/>
      <c r="C93" s="37"/>
      <c r="D93" s="38"/>
      <c r="E93" s="39">
        <f t="shared" si="1"/>
        <v>0</v>
      </c>
      <c r="F93" s="4"/>
      <c r="G93" s="41" t="s">
        <v>85</v>
      </c>
      <c r="H93" s="42"/>
      <c r="I93" s="79">
        <f>SUM(I89:J92)</f>
        <v>17317.980000000003</v>
      </c>
      <c r="J93" s="80"/>
      <c r="K93" s="7"/>
    </row>
    <row r="94" spans="1:13" x14ac:dyDescent="0.25">
      <c r="A94" s="40"/>
      <c r="B94" s="37"/>
      <c r="C94" s="37"/>
      <c r="D94" s="38"/>
      <c r="E94" s="39">
        <f t="shared" si="1"/>
        <v>0</v>
      </c>
      <c r="F94" s="4"/>
      <c r="G94" s="55"/>
      <c r="J94" s="56"/>
      <c r="K94" s="7"/>
    </row>
    <row r="95" spans="1:13" x14ac:dyDescent="0.25">
      <c r="A95" s="40"/>
      <c r="B95" s="37"/>
      <c r="C95" s="37"/>
      <c r="D95" s="38"/>
      <c r="E95" s="39">
        <f t="shared" si="1"/>
        <v>0</v>
      </c>
      <c r="F95" s="4"/>
      <c r="G95" s="48" t="s">
        <v>93</v>
      </c>
      <c r="H95" s="64"/>
      <c r="I95" s="64"/>
      <c r="J95" s="65"/>
      <c r="K95" s="7"/>
    </row>
    <row r="96" spans="1:13" x14ac:dyDescent="0.25">
      <c r="A96" s="52"/>
      <c r="B96" s="66"/>
      <c r="C96" s="66"/>
      <c r="D96" s="67"/>
      <c r="E96" s="68"/>
      <c r="F96" s="4"/>
      <c r="G96" s="36" t="s">
        <v>94</v>
      </c>
      <c r="H96" s="37"/>
      <c r="I96" s="75">
        <f>'[1] Julho 2018'!I117:J117</f>
        <v>57586.930000000008</v>
      </c>
      <c r="J96" s="76"/>
      <c r="K96" s="7"/>
    </row>
    <row r="97" spans="1:11" x14ac:dyDescent="0.25">
      <c r="A97" s="73" t="s">
        <v>71</v>
      </c>
      <c r="B97" s="74"/>
      <c r="C97" s="74"/>
      <c r="D97" s="69"/>
      <c r="E97" s="70">
        <f>SUM(E59:E95)</f>
        <v>478895.59</v>
      </c>
      <c r="F97" s="4"/>
      <c r="G97" s="40" t="s">
        <v>95</v>
      </c>
      <c r="H97" s="37"/>
      <c r="I97" s="75"/>
      <c r="J97" s="76"/>
      <c r="K97" s="7"/>
    </row>
    <row r="98" spans="1:11" x14ac:dyDescent="0.25">
      <c r="F98" s="4"/>
      <c r="G98" s="36"/>
      <c r="H98" s="37"/>
      <c r="I98" s="75"/>
      <c r="J98" s="76"/>
      <c r="K98" s="7"/>
    </row>
    <row r="99" spans="1:11" x14ac:dyDescent="0.25">
      <c r="E99" s="71">
        <f>D49-E97</f>
        <v>0</v>
      </c>
      <c r="F99" s="4"/>
      <c r="G99" s="40"/>
      <c r="I99" s="77"/>
      <c r="J99" s="78"/>
      <c r="K99" s="7"/>
    </row>
    <row r="100" spans="1:11" x14ac:dyDescent="0.25">
      <c r="F100" s="4"/>
      <c r="G100" s="41" t="s">
        <v>78</v>
      </c>
      <c r="H100" s="72"/>
      <c r="I100" s="79">
        <f>SUM(I96:J99)</f>
        <v>57586.930000000008</v>
      </c>
      <c r="J100" s="80"/>
      <c r="K100" s="7"/>
    </row>
    <row r="101" spans="1:11" x14ac:dyDescent="0.25">
      <c r="A101" s="40"/>
      <c r="B101" s="37"/>
      <c r="C101" s="37"/>
      <c r="D101" s="38"/>
      <c r="K101" s="7"/>
    </row>
    <row r="102" spans="1:11" x14ac:dyDescent="0.25">
      <c r="A102" s="40"/>
      <c r="B102" s="37"/>
      <c r="C102" s="37"/>
      <c r="D102" s="38"/>
      <c r="G102" s="45"/>
      <c r="H102" s="45"/>
      <c r="I102" s="46"/>
      <c r="J102" s="46"/>
      <c r="K102" s="7"/>
    </row>
    <row r="103" spans="1:11" x14ac:dyDescent="0.25">
      <c r="D103"/>
      <c r="F103" s="4"/>
      <c r="G103" s="45"/>
      <c r="H103" s="45"/>
      <c r="I103" s="46"/>
      <c r="J103" s="46"/>
      <c r="K103" s="7"/>
    </row>
    <row r="105" spans="1:11" x14ac:dyDescent="0.25">
      <c r="E105" s="71"/>
    </row>
    <row r="106" spans="1:11" x14ac:dyDescent="0.25">
      <c r="E106" s="71"/>
    </row>
    <row r="109" spans="1:11" x14ac:dyDescent="0.25">
      <c r="E109" s="71"/>
    </row>
  </sheetData>
  <mergeCells count="47">
    <mergeCell ref="A54:K54"/>
    <mergeCell ref="A2:K2"/>
    <mergeCell ref="A4:K4"/>
    <mergeCell ref="A6:F6"/>
    <mergeCell ref="G6:K6"/>
    <mergeCell ref="A49:B49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A97:C97"/>
    <mergeCell ref="I97:J97"/>
    <mergeCell ref="I98:J98"/>
    <mergeCell ref="I99:J99"/>
    <mergeCell ref="I100:J10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Luis Garcia</dc:creator>
  <cp:lastModifiedBy>Washington Luis Garcia</cp:lastModifiedBy>
  <dcterms:created xsi:type="dcterms:W3CDTF">2020-05-18T15:53:15Z</dcterms:created>
  <dcterms:modified xsi:type="dcterms:W3CDTF">2020-05-18T17:22:10Z</dcterms:modified>
</cp:coreProperties>
</file>