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89925\Pictures\ECHAPORA\2018\"/>
    </mc:Choice>
  </mc:AlternateContent>
  <xr:revisionPtr revIDLastSave="0" documentId="13_ncr:1_{13F6E697-E4BE-4334-A5B6-E03239C3C349}" xr6:coauthVersionLast="45" xr6:coauthVersionMax="45" xr10:uidLastSave="{00000000-0000-0000-0000-000000000000}"/>
  <bookViews>
    <workbookView xWindow="-120" yWindow="-120" windowWidth="20730" windowHeight="11160" xr2:uid="{1ED242F6-7CD7-48FE-A99E-19DB11E29790}"/>
  </bookViews>
  <sheets>
    <sheet name="JUNHO 201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5" i="1" l="1"/>
  <c r="I139" i="1" s="1"/>
  <c r="E134" i="1"/>
  <c r="E133" i="1"/>
  <c r="I132" i="1"/>
  <c r="E132" i="1"/>
  <c r="I131" i="1"/>
  <c r="E131" i="1"/>
  <c r="E130" i="1"/>
  <c r="E129" i="1"/>
  <c r="I128" i="1"/>
  <c r="E128" i="1"/>
  <c r="E127" i="1"/>
  <c r="E126" i="1"/>
  <c r="E125" i="1"/>
  <c r="E124" i="1"/>
  <c r="I123" i="1"/>
  <c r="E123" i="1"/>
  <c r="E122" i="1"/>
  <c r="I121" i="1"/>
  <c r="I125" i="1" s="1"/>
  <c r="E121" i="1"/>
  <c r="E120" i="1"/>
  <c r="E119" i="1"/>
  <c r="E118" i="1"/>
  <c r="E117" i="1"/>
  <c r="I116" i="1"/>
  <c r="E116" i="1"/>
  <c r="I115" i="1"/>
  <c r="I118" i="1" s="1"/>
  <c r="E115" i="1"/>
  <c r="E114" i="1"/>
  <c r="E113" i="1"/>
  <c r="E112" i="1"/>
  <c r="E111" i="1"/>
  <c r="E110" i="1"/>
  <c r="E109" i="1"/>
  <c r="I108" i="1"/>
  <c r="E108" i="1"/>
  <c r="I107" i="1"/>
  <c r="E107" i="1"/>
  <c r="I106" i="1"/>
  <c r="I111" i="1" s="1"/>
  <c r="E106" i="1"/>
  <c r="E105" i="1"/>
  <c r="E104" i="1"/>
  <c r="E103" i="1"/>
  <c r="I102" i="1"/>
  <c r="E102" i="1"/>
  <c r="I101" i="1"/>
  <c r="E101" i="1"/>
  <c r="I100" i="1"/>
  <c r="E100" i="1"/>
  <c r="I99" i="1"/>
  <c r="E99" i="1"/>
  <c r="I98" i="1"/>
  <c r="I103" i="1" s="1"/>
  <c r="E98" i="1"/>
  <c r="E136" i="1" s="1"/>
  <c r="E88" i="1"/>
  <c r="K103" i="1" s="1"/>
  <c r="D88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9" i="1"/>
  <c r="F88" i="1" l="1"/>
  <c r="E138" i="1"/>
</calcChain>
</file>

<file path=xl/sharedStrings.xml><?xml version="1.0" encoding="utf-8"?>
<sst xmlns="http://schemas.openxmlformats.org/spreadsheetml/2006/main" count="278" uniqueCount="128">
  <si>
    <t>ASSOCIAÇÃO BENEFICENTE HOSPITAL UNIVERSITARIO - PREFEITURA MUNICIPAL DE ECHAPORÃ</t>
  </si>
  <si>
    <t>Demonstrativo de Despesas Junho 2018 - Conta CEF. 1925-8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</si>
  <si>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</si>
  <si>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</si>
  <si>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</si>
  <si>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</si>
  <si>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</si>
  <si>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</si>
  <si>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</si>
  <si>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</si>
  <si>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</si>
  <si>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</si>
  <si>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</si>
  <si>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DUP.</t>
  </si>
  <si>
    <t>EMISSAO</t>
  </si>
  <si>
    <t>SALDO INICIAL</t>
  </si>
  <si>
    <t>RESG AUTOM</t>
  </si>
  <si>
    <t>RESGATE DE APLICACAO FINANCEIRA - CAIXA ECONOMICA FEDERAL (1925-8) - ECHAPORA</t>
  </si>
  <si>
    <t>ENVIO TED</t>
  </si>
  <si>
    <t>SERVICOS TERCEIRIZADOS - ECHAPORA</t>
  </si>
  <si>
    <t>UNIDADE NEUROLOGICA E NEUROCIRURGICA DE MARILIA S/C</t>
  </si>
  <si>
    <t>DOC/TED INTERNET</t>
  </si>
  <si>
    <t>TARIFA BANCARIA - ECHAPORA</t>
  </si>
  <si>
    <t>CRED TED</t>
  </si>
  <si>
    <t>RECEBIMENTO MENSAL DE REPASSE - ECHAPORA</t>
  </si>
  <si>
    <t>CHEQ COMP</t>
  </si>
  <si>
    <t>FOLHA DE PAGAMENTO</t>
  </si>
  <si>
    <t>ZILMA VIEIRA BARBOSA</t>
  </si>
  <si>
    <t>NICOLE EMANUELE DE PAULA LIMA</t>
  </si>
  <si>
    <t>DANIEL JOSE RAMALHO JUNIOR</t>
  </si>
  <si>
    <t>JULIANA DE PAULA TAVARES</t>
  </si>
  <si>
    <t>ALDO CESAR GUALTER DE OLIVEIRA</t>
  </si>
  <si>
    <t>ANDREIA FOGACA SANTA ANA</t>
  </si>
  <si>
    <t>DANIELE RIBEIRO DINIZ</t>
  </si>
  <si>
    <t>GISELE SHINKI MONTANHER</t>
  </si>
  <si>
    <t>ADRIANO GARCIA DE ROSSI ORTIZ</t>
  </si>
  <si>
    <t>ELSON DA COSTA DEMETRIO</t>
  </si>
  <si>
    <t>CHEQUE SAC</t>
  </si>
  <si>
    <t>AMANDA MILANI ALVES DE PAULA</t>
  </si>
  <si>
    <t>FABIANE FRANCISCA PANOBIANCO</t>
  </si>
  <si>
    <t>HELEN JANAINA PAES ALVES</t>
  </si>
  <si>
    <t>LETICIA NEGRI MARQUES DE SOUZA</t>
  </si>
  <si>
    <t>ROSEMEIRE CORREA DE SANTANA</t>
  </si>
  <si>
    <t>MARIA CELIA MACIEL</t>
  </si>
  <si>
    <t>ROSA INES RIBEIRO</t>
  </si>
  <si>
    <t>ROSILENE APARECIDA SCHINCKE LEITE</t>
  </si>
  <si>
    <t>GUILHERME DOMINGUES DA SILVA</t>
  </si>
  <si>
    <t>IZABEL CARDOSO DINIZ</t>
  </si>
  <si>
    <t>ALINE CASSIANO MARQUES</t>
  </si>
  <si>
    <t>SIMONE RODRIGUES DOS REIS FERREIRA</t>
  </si>
  <si>
    <t>KEREN DA SILVA MESSIAS FERREIRA</t>
  </si>
  <si>
    <t>LUIZA HELENA PAGLIONI</t>
  </si>
  <si>
    <t>VANESSA ALVES SALCEDO</t>
  </si>
  <si>
    <t>NATALIA CRISTINA DORCE MARIA DE SOUSA</t>
  </si>
  <si>
    <t>PATRICIA ALVES DOS SANTOS LIMA</t>
  </si>
  <si>
    <t>JOSI LILIANE GRATAO FORNAZIERI</t>
  </si>
  <si>
    <t>MARIA CRISTINA DOS SANTOS</t>
  </si>
  <si>
    <t>KELY PEGORARO MOMBERG</t>
  </si>
  <si>
    <t>LIVIA PANOBIANCO HOSOYA</t>
  </si>
  <si>
    <t>APLICACAO</t>
  </si>
  <si>
    <t>APLICACAO CAIXA ECONOMICA FEDERAL (1925-8) - ECHAPORA</t>
  </si>
  <si>
    <t>EVERTON RODRIGUES DAMACENO</t>
  </si>
  <si>
    <t>PRISCIELLI WAITHMAM NATALINO</t>
  </si>
  <si>
    <t>SIMONE NASCIMENTO DE SOUSA DORSI</t>
  </si>
  <si>
    <t>ANDREA DE CASSIA VELA</t>
  </si>
  <si>
    <t>ELIANE APARECIDA SAMPAIO DE MELO</t>
  </si>
  <si>
    <t>SILVIO CESAR SOARES</t>
  </si>
  <si>
    <t>LEDA MARIA TAVARES ALVES</t>
  </si>
  <si>
    <t>DAIANE CRISTINA DA SILVA</t>
  </si>
  <si>
    <t>ARTHUR SILVEIRA BARBOSA DA SILVA</t>
  </si>
  <si>
    <t>NAGILA DA SILVA RIBEIRO</t>
  </si>
  <si>
    <t>PEDRO DONIZETE CORREA</t>
  </si>
  <si>
    <t>CRISTIANE SCARABOTO</t>
  </si>
  <si>
    <t>SERVICOS TERCEIRIZADOS - MEDICOS</t>
  </si>
  <si>
    <t>BADEF SAUDE DE FRANCA - SERVICOS MEDICOS E ODONTOLOGICOS</t>
  </si>
  <si>
    <t>ALBAROSSI SERVICOS MEDICOS LTDA</t>
  </si>
  <si>
    <t>MONIQUE ELANA DA CONCEICAO</t>
  </si>
  <si>
    <t>LUCAS MARTINS PEDROSO</t>
  </si>
  <si>
    <t>VERONEZ LIFE EIRELI</t>
  </si>
  <si>
    <t>PAG DARF</t>
  </si>
  <si>
    <t>IRRF - RETIDO</t>
  </si>
  <si>
    <t>IRRF - (COD 0561) - ECHAPORA</t>
  </si>
  <si>
    <t>PIS/COFINS/CSLL - RETIDO</t>
  </si>
  <si>
    <t>PIS/COFINS/CSLL - (COD 5952) - ECHAPORA</t>
  </si>
  <si>
    <t>IRRF - (COD 1708) - ECHAPORA</t>
  </si>
  <si>
    <t>PAG GPS</t>
  </si>
  <si>
    <t>INSS</t>
  </si>
  <si>
    <t>INSS/GPS - (COD 2305) - ECHAPORA</t>
  </si>
  <si>
    <t>PAG BOLETO</t>
  </si>
  <si>
    <t>MENSALIDADES ASSOCIATIVAS</t>
  </si>
  <si>
    <t>SIND EMPREG SAUDE - MENS SINDICATO - ECHAPORA</t>
  </si>
  <si>
    <t>MANUT CTA</t>
  </si>
  <si>
    <t>TEV MESM T</t>
  </si>
  <si>
    <t>PAGAMENTO DE DESPESAS  - ECHAPORA A ABHU</t>
  </si>
  <si>
    <t>TR TEV IBC</t>
  </si>
  <si>
    <t>Totais</t>
  </si>
  <si>
    <t>* OS DOCUMENTOS INDICADOS NA PLANILHA ACIMA ESTÃO A DISPOSIÇÃO PARA CONSULTA NO DEPARTAMENTO DE CONTABILIDADE DA ASSOCIAÇÃO BENEFICENTE HOSPITAL UNIVERSITÁRIO</t>
  </si>
  <si>
    <t>Balancete Financeiro Junho 2018 - Conta CEF. 1925-8</t>
  </si>
  <si>
    <t>Resumo Debitos por Classificação</t>
  </si>
  <si>
    <t>Resumo Creditos por Classificação</t>
  </si>
  <si>
    <t>DESPESAS COM VIAGEM</t>
  </si>
  <si>
    <t>FGTS</t>
  </si>
  <si>
    <t>RECEB. EMPRESTIMO ABHU</t>
  </si>
  <si>
    <t>ESTORNO - AQUISIÇÃO DE IMOBILIZADO</t>
  </si>
  <si>
    <t>Total</t>
  </si>
  <si>
    <t>MATERIAIS PARA ESCRITORIO</t>
  </si>
  <si>
    <t>Resumo Aplicação CEF</t>
  </si>
  <si>
    <t>MENSALIDADES ASSOCIATIVAS ABHU</t>
  </si>
  <si>
    <t>SALDO MÊS ANTERIOR</t>
  </si>
  <si>
    <t>PAGAMENTO DE EMPRESTIMO RECEBIDO DA ABHU</t>
  </si>
  <si>
    <t>PGTO COM ESTORNO FUTURO</t>
  </si>
  <si>
    <t>RENDIMENTO</t>
  </si>
  <si>
    <t>RESCISÃO</t>
  </si>
  <si>
    <t xml:space="preserve">Saldo </t>
  </si>
  <si>
    <t>Resumo Emprestimos CEF</t>
  </si>
  <si>
    <t>VALE ALIMENTAÇÃO</t>
  </si>
  <si>
    <t>EMPRESTIMO RECEBIDO DA ABHU</t>
  </si>
  <si>
    <t>PGTO EMPRESTIMO ABHU</t>
  </si>
  <si>
    <t>Saldo</t>
  </si>
  <si>
    <t>Resumo Credito Prefeitura</t>
  </si>
  <si>
    <t>CREDITO CONTRATUAL COMPETENCIA ATUAL</t>
  </si>
  <si>
    <t>Resumo Rateio Administrativo</t>
  </si>
  <si>
    <t>RATEIO ADMINISTRATIVO ABHU ACUMULADO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</si>
  <si>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</si>
  <si>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t>PAGAMENTO DE RATEIO UPA P/ ABHU</t>
  </si>
  <si>
    <t>Resumo Provisões 13º / Férias / Rescisão</t>
  </si>
  <si>
    <t>PROVISÃO ACUMULADA</t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</si>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</sst>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7" fillId="2" borderId="2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6" fillId="0" borderId="7" xfId="0" applyNumberFormat="1" applyFont="1" applyBorder="1"/>
    <xf numFmtId="0" fontId="6" fillId="0" borderId="8" xfId="0" applyFont="1" applyBorder="1"/>
    <xf numFmtId="43" fontId="6" fillId="0" borderId="8" xfId="1" applyFont="1" applyBorder="1"/>
    <xf numFmtId="43" fontId="6" fillId="0" borderId="9" xfId="1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8" xfId="0" applyFont="1" applyBorder="1" applyAlignment="1">
      <alignment horizontal="center"/>
    </xf>
    <xf numFmtId="14" fontId="6" fillId="0" borderId="12" xfId="0" applyNumberFormat="1" applyFont="1" applyBorder="1"/>
    <xf numFmtId="0" fontId="7" fillId="0" borderId="15" xfId="0" applyFont="1" applyBorder="1"/>
    <xf numFmtId="43" fontId="7" fillId="0" borderId="15" xfId="1" applyFont="1" applyBorder="1"/>
    <xf numFmtId="43" fontId="7" fillId="0" borderId="16" xfId="0" applyNumberFormat="1" applyFont="1" applyBorder="1"/>
    <xf numFmtId="0" fontId="6" fillId="0" borderId="17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14" fontId="6" fillId="0" borderId="18" xfId="0" applyNumberFormat="1" applyFont="1" applyBorder="1"/>
    <xf numFmtId="0" fontId="8" fillId="0" borderId="0" xfId="0" applyFont="1"/>
    <xf numFmtId="0" fontId="6" fillId="0" borderId="19" xfId="0" applyFont="1" applyBorder="1"/>
    <xf numFmtId="0" fontId="6" fillId="0" borderId="20" xfId="0" applyFont="1" applyBorder="1" applyAlignment="1">
      <alignment horizontal="left"/>
    </xf>
    <xf numFmtId="43" fontId="0" fillId="0" borderId="20" xfId="1" applyFont="1" applyBorder="1"/>
    <xf numFmtId="43" fontId="6" fillId="0" borderId="21" xfId="1" applyFont="1" applyBorder="1"/>
    <xf numFmtId="0" fontId="6" fillId="0" borderId="22" xfId="0" applyFont="1" applyBorder="1" applyAlignment="1">
      <alignment horizontal="left"/>
    </xf>
    <xf numFmtId="0" fontId="6" fillId="0" borderId="22" xfId="0" applyFont="1" applyBorder="1"/>
    <xf numFmtId="0" fontId="6" fillId="0" borderId="0" xfId="0" applyFont="1" applyAlignment="1">
      <alignment horizontal="left"/>
    </xf>
    <xf numFmtId="43" fontId="0" fillId="0" borderId="0" xfId="1" applyFont="1" applyBorder="1"/>
    <xf numFmtId="43" fontId="6" fillId="0" borderId="23" xfId="1" applyFont="1" applyBorder="1"/>
    <xf numFmtId="0" fontId="7" fillId="0" borderId="9" xfId="0" applyFont="1" applyBorder="1"/>
    <xf numFmtId="0" fontId="7" fillId="0" borderId="24" xfId="0" applyFont="1" applyBorder="1"/>
    <xf numFmtId="43" fontId="6" fillId="0" borderId="0" xfId="0" applyNumberFormat="1" applyFont="1"/>
    <xf numFmtId="0" fontId="7" fillId="0" borderId="22" xfId="0" applyFont="1" applyBorder="1"/>
    <xf numFmtId="0" fontId="7" fillId="0" borderId="0" xfId="0" applyFont="1"/>
    <xf numFmtId="43" fontId="7" fillId="0" borderId="0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7" fillId="3" borderId="9" xfId="0" applyFont="1" applyFill="1" applyBorder="1"/>
    <xf numFmtId="0" fontId="6" fillId="3" borderId="24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7" fillId="0" borderId="25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/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7" fillId="3" borderId="21" xfId="0" applyFont="1" applyFill="1" applyBorder="1"/>
    <xf numFmtId="0" fontId="6" fillId="0" borderId="20" xfId="0" applyFont="1" applyBorder="1"/>
    <xf numFmtId="0" fontId="7" fillId="3" borderId="24" xfId="0" applyFont="1" applyFill="1" applyBorder="1"/>
    <xf numFmtId="0" fontId="7" fillId="3" borderId="11" xfId="0" applyFont="1" applyFill="1" applyBorder="1"/>
    <xf numFmtId="0" fontId="6" fillId="0" borderId="26" xfId="0" applyFont="1" applyBorder="1" applyAlignment="1">
      <alignment horizontal="left"/>
    </xf>
    <xf numFmtId="43" fontId="0" fillId="0" borderId="26" xfId="1" applyFont="1" applyBorder="1"/>
    <xf numFmtId="43" fontId="6" fillId="0" borderId="27" xfId="1" applyFont="1" applyBorder="1"/>
    <xf numFmtId="43" fontId="0" fillId="0" borderId="24" xfId="1" applyFont="1" applyBorder="1"/>
    <xf numFmtId="43" fontId="7" fillId="0" borderId="11" xfId="0" applyNumberFormat="1" applyFont="1" applyBorder="1"/>
    <xf numFmtId="43" fontId="0" fillId="0" borderId="0" xfId="0" applyNumberFormat="1"/>
    <xf numFmtId="0" fontId="0" fillId="0" borderId="24" xfId="0" applyBorder="1"/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6" fillId="0" borderId="0" xfId="2" applyFont="1" applyBorder="1" applyAlignment="1">
      <alignment horizontal="center"/>
    </xf>
    <xf numFmtId="43" fontId="6" fillId="0" borderId="23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3" fontId="0" fillId="0" borderId="2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3" fontId="6" fillId="0" borderId="20" xfId="1" applyFont="1" applyBorder="1" applyAlignment="1">
      <alignment horizontal="center"/>
    </xf>
    <xf numFmtId="43" fontId="6" fillId="0" borderId="21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23" xfId="1" applyFont="1" applyBorder="1" applyAlignment="1">
      <alignment horizontal="center"/>
    </xf>
    <xf numFmtId="43" fontId="6" fillId="0" borderId="26" xfId="1" applyFont="1" applyBorder="1" applyAlignment="1">
      <alignment horizontal="center"/>
    </xf>
    <xf numFmtId="43" fontId="6" fillId="0" borderId="27" xfId="1" applyFont="1" applyBorder="1" applyAlignment="1">
      <alignment horizontal="center"/>
    </xf>
    <xf numFmtId="43" fontId="7" fillId="0" borderId="24" xfId="1" applyFont="1" applyBorder="1" applyAlignment="1">
      <alignment horizontal="center"/>
    </xf>
    <xf numFmtId="43" fontId="7" fillId="0" borderId="11" xfId="1" applyFont="1" applyBorder="1" applyAlignment="1">
      <alignment horizontal="center"/>
    </xf>
    <xf numFmtId="43" fontId="6" fillId="0" borderId="20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43" fontId="7" fillId="0" borderId="24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A77AEA6B-9A0C-4C29-AFC6-52D407144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37A7F4-8005-4672-8873-E5E0D36B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CA87F2-8A30-4466-896E-753DF6AF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0826138-37D3-4274-B4E1-2961C855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3</xdr:row>
      <xdr:rowOff>219076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EEC32D94-EE09-400D-AF8F-710E0354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F8F0EAC-F30E-4800-A324-5F0DDD4B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C34F9E7-AB1B-4412-917E-BF07622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9CFDAA1C-D386-4ED2-B40A-E254FB07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9925/Downloads/Balancete%20Financeiro%20e%20Despesas%20-%20Echapora%20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F Abril 2018"/>
      <sheetName val="CEF Maio 2018"/>
      <sheetName val="CEF Junho 2018"/>
      <sheetName val="CEF Julho 2018"/>
      <sheetName val="CEF Agosto 2018"/>
      <sheetName val="CEF Setembro 2018"/>
      <sheetName val="CEF Outubro 2018"/>
      <sheetName val="CEF Novembro 2018"/>
      <sheetName val="CEF Dezembro 2018"/>
    </sheetNames>
    <sheetDataSet>
      <sheetData sheetId="0"/>
      <sheetData sheetId="1">
        <row r="105">
          <cell r="F105">
            <v>0</v>
          </cell>
        </row>
        <row r="128">
          <cell r="I128">
            <v>76167.39</v>
          </cell>
          <cell r="J128"/>
        </row>
        <row r="142">
          <cell r="I142">
            <v>0</v>
          </cell>
          <cell r="J142"/>
        </row>
        <row r="149">
          <cell r="I149">
            <v>36677.22</v>
          </cell>
          <cell r="J149"/>
        </row>
        <row r="156">
          <cell r="I156">
            <v>57586.930000000008</v>
          </cell>
          <cell r="J156"/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E323-8CDC-4AE4-B852-3BDD6684EAC2}">
  <dimension ref="A2:M148"/>
  <sheetViews>
    <sheetView tabSelected="1" topLeftCell="D1" workbookViewId="0">
      <selection activeCell="M4" sqref="M4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" bestFit="1" customWidth="1"/>
    <col min="10" max="10" width="4.7109375" style="2" bestFit="1" customWidth="1"/>
    <col min="11" max="11" width="11" style="3" bestFit="1" customWidth="1"/>
    <col min="13" max="13" width="13.28515625" bestFit="1" customWidth="1"/>
  </cols>
  <sheetData>
    <row r="2" spans="1:11" ht="46.5" customHeight="1" x14ac:dyDescent="0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8" customHeight="1" x14ac:dyDescent="0.25"/>
    <row r="4" spans="1:11" ht="18" customHeight="1" x14ac:dyDescent="0.3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9.75" customHeight="1" x14ac:dyDescent="0.25"/>
    <row r="6" spans="1:11" x14ac:dyDescent="0.25">
      <c r="A6" s="104" t="s">
        <v>2</v>
      </c>
      <c r="B6" s="104"/>
      <c r="C6" s="104"/>
      <c r="D6" s="104"/>
      <c r="E6" s="104"/>
      <c r="F6" s="104"/>
      <c r="G6" s="104" t="s">
        <v>3</v>
      </c>
      <c r="H6" s="104"/>
      <c r="I6" s="104"/>
      <c r="J6" s="104"/>
      <c r="K6" s="104"/>
    </row>
    <row r="7" spans="1:11" ht="10.5" customHeight="1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Maio 2018'!F105</f>
        <v>0</v>
      </c>
      <c r="G9" s="19"/>
      <c r="H9" s="20"/>
      <c r="I9" s="16"/>
      <c r="J9" s="21"/>
      <c r="K9" s="22"/>
    </row>
    <row r="10" spans="1:11" x14ac:dyDescent="0.25">
      <c r="A10" s="15">
        <v>43256</v>
      </c>
      <c r="B10" s="16">
        <v>727220</v>
      </c>
      <c r="C10" s="16" t="s">
        <v>16</v>
      </c>
      <c r="D10" s="17"/>
      <c r="E10" s="17">
        <v>69.5</v>
      </c>
      <c r="F10" s="18">
        <f>F9-D10+E10</f>
        <v>69.5</v>
      </c>
      <c r="G10" s="19" t="s">
        <v>17</v>
      </c>
      <c r="H10" s="20"/>
      <c r="I10" s="16"/>
      <c r="J10" s="21"/>
      <c r="K10" s="22"/>
    </row>
    <row r="11" spans="1:11" x14ac:dyDescent="0.25">
      <c r="A11" s="15">
        <v>43256</v>
      </c>
      <c r="B11" s="16">
        <v>116706</v>
      </c>
      <c r="C11" s="16" t="s">
        <v>18</v>
      </c>
      <c r="D11" s="17">
        <v>60</v>
      </c>
      <c r="E11" s="17"/>
      <c r="F11" s="18">
        <f>F10-D11+E11</f>
        <v>9.5</v>
      </c>
      <c r="G11" s="19" t="s">
        <v>19</v>
      </c>
      <c r="H11" s="20" t="s">
        <v>20</v>
      </c>
      <c r="I11" s="16">
        <v>3760</v>
      </c>
      <c r="J11" s="21">
        <v>1</v>
      </c>
      <c r="K11" s="22">
        <v>43193</v>
      </c>
    </row>
    <row r="12" spans="1:11" x14ac:dyDescent="0.25">
      <c r="A12" s="15">
        <v>43256</v>
      </c>
      <c r="B12" s="16">
        <v>116706</v>
      </c>
      <c r="C12" s="16" t="s">
        <v>21</v>
      </c>
      <c r="D12" s="17">
        <v>9.5</v>
      </c>
      <c r="E12" s="17"/>
      <c r="F12" s="18">
        <f t="shared" ref="F12:F75" si="0">F11-D12+E12</f>
        <v>0</v>
      </c>
      <c r="G12" s="19" t="s">
        <v>22</v>
      </c>
      <c r="H12" s="20"/>
      <c r="I12" s="16"/>
      <c r="J12" s="21"/>
      <c r="K12" s="22"/>
    </row>
    <row r="13" spans="1:11" x14ac:dyDescent="0.25">
      <c r="A13" s="15">
        <v>43257</v>
      </c>
      <c r="B13" s="16">
        <v>1</v>
      </c>
      <c r="C13" s="16" t="s">
        <v>23</v>
      </c>
      <c r="D13" s="17"/>
      <c r="E13" s="17">
        <v>87318.02</v>
      </c>
      <c r="F13" s="18">
        <f t="shared" si="0"/>
        <v>87318.02</v>
      </c>
      <c r="G13" s="19" t="s">
        <v>24</v>
      </c>
      <c r="H13" s="20"/>
      <c r="I13" s="16"/>
      <c r="J13" s="21"/>
      <c r="K13" s="22"/>
    </row>
    <row r="14" spans="1:11" x14ac:dyDescent="0.25">
      <c r="A14" s="15">
        <v>43257</v>
      </c>
      <c r="B14" s="16">
        <v>1</v>
      </c>
      <c r="C14" s="16" t="s">
        <v>23</v>
      </c>
      <c r="D14" s="17"/>
      <c r="E14" s="17">
        <v>162679.73000000001</v>
      </c>
      <c r="F14" s="18">
        <f t="shared" si="0"/>
        <v>249997.75</v>
      </c>
      <c r="G14" s="19" t="s">
        <v>24</v>
      </c>
      <c r="H14" s="20"/>
      <c r="I14" s="16"/>
      <c r="J14" s="21"/>
      <c r="K14" s="22"/>
    </row>
    <row r="15" spans="1:11" x14ac:dyDescent="0.25">
      <c r="A15" s="15">
        <v>43258</v>
      </c>
      <c r="B15" s="16">
        <v>300099</v>
      </c>
      <c r="C15" s="16" t="s">
        <v>25</v>
      </c>
      <c r="D15" s="17">
        <v>1809</v>
      </c>
      <c r="E15" s="17"/>
      <c r="F15" s="18">
        <f t="shared" si="0"/>
        <v>248188.75</v>
      </c>
      <c r="G15" s="19" t="s">
        <v>26</v>
      </c>
      <c r="H15" s="20" t="s">
        <v>27</v>
      </c>
      <c r="I15" s="16"/>
      <c r="J15" s="21"/>
      <c r="K15" s="22"/>
    </row>
    <row r="16" spans="1:11" x14ac:dyDescent="0.25">
      <c r="A16" s="15">
        <v>43258</v>
      </c>
      <c r="B16" s="16">
        <v>300088</v>
      </c>
      <c r="C16" s="16" t="s">
        <v>25</v>
      </c>
      <c r="D16" s="17">
        <v>1809</v>
      </c>
      <c r="E16" s="17"/>
      <c r="F16" s="18">
        <f t="shared" si="0"/>
        <v>246379.75</v>
      </c>
      <c r="G16" s="19" t="s">
        <v>26</v>
      </c>
      <c r="H16" s="20" t="s">
        <v>28</v>
      </c>
      <c r="I16" s="16"/>
      <c r="J16" s="21"/>
      <c r="K16" s="22"/>
    </row>
    <row r="17" spans="1:11" x14ac:dyDescent="0.25">
      <c r="A17" s="15">
        <v>43258</v>
      </c>
      <c r="B17" s="16">
        <v>300066</v>
      </c>
      <c r="C17" s="16" t="s">
        <v>25</v>
      </c>
      <c r="D17" s="17">
        <v>1200.74</v>
      </c>
      <c r="E17" s="17"/>
      <c r="F17" s="18">
        <f t="shared" si="0"/>
        <v>245179.01</v>
      </c>
      <c r="G17" s="19" t="s">
        <v>26</v>
      </c>
      <c r="H17" s="20" t="s">
        <v>29</v>
      </c>
      <c r="I17" s="16"/>
      <c r="J17" s="21"/>
      <c r="K17" s="22"/>
    </row>
    <row r="18" spans="1:11" x14ac:dyDescent="0.25">
      <c r="A18" s="15">
        <v>43258</v>
      </c>
      <c r="B18" s="16">
        <v>300077</v>
      </c>
      <c r="C18" s="16" t="s">
        <v>25</v>
      </c>
      <c r="D18" s="17">
        <v>2644.12</v>
      </c>
      <c r="E18" s="17"/>
      <c r="F18" s="18">
        <f t="shared" si="0"/>
        <v>242534.89</v>
      </c>
      <c r="G18" s="19" t="s">
        <v>26</v>
      </c>
      <c r="H18" s="20" t="s">
        <v>30</v>
      </c>
      <c r="I18" s="16"/>
      <c r="J18" s="21"/>
      <c r="K18" s="22"/>
    </row>
    <row r="19" spans="1:11" x14ac:dyDescent="0.25">
      <c r="A19" s="15">
        <v>43258</v>
      </c>
      <c r="B19" s="16">
        <v>300058</v>
      </c>
      <c r="C19" s="16" t="s">
        <v>25</v>
      </c>
      <c r="D19" s="17">
        <v>1368.67</v>
      </c>
      <c r="E19" s="17"/>
      <c r="F19" s="18">
        <f t="shared" si="0"/>
        <v>241166.22</v>
      </c>
      <c r="G19" s="19" t="s">
        <v>26</v>
      </c>
      <c r="H19" s="20" t="s">
        <v>31</v>
      </c>
      <c r="I19" s="16"/>
      <c r="J19" s="21"/>
      <c r="K19" s="22"/>
    </row>
    <row r="20" spans="1:11" x14ac:dyDescent="0.25">
      <c r="A20" s="15">
        <v>43258</v>
      </c>
      <c r="B20" s="16">
        <v>300062</v>
      </c>
      <c r="C20" s="16" t="s">
        <v>25</v>
      </c>
      <c r="D20" s="17">
        <v>1592.03</v>
      </c>
      <c r="E20" s="17"/>
      <c r="F20" s="18">
        <f t="shared" si="0"/>
        <v>239574.19</v>
      </c>
      <c r="G20" s="19" t="s">
        <v>26</v>
      </c>
      <c r="H20" s="20" t="s">
        <v>32</v>
      </c>
      <c r="I20" s="16"/>
      <c r="J20" s="21"/>
      <c r="K20" s="22"/>
    </row>
    <row r="21" spans="1:11" x14ac:dyDescent="0.25">
      <c r="A21" s="15">
        <v>43258</v>
      </c>
      <c r="B21" s="16">
        <v>300067</v>
      </c>
      <c r="C21" s="16" t="s">
        <v>25</v>
      </c>
      <c r="D21" s="17">
        <v>1687.86</v>
      </c>
      <c r="E21" s="17"/>
      <c r="F21" s="18">
        <f t="shared" si="0"/>
        <v>237886.33000000002</v>
      </c>
      <c r="G21" s="19" t="s">
        <v>26</v>
      </c>
      <c r="H21" s="20" t="s">
        <v>33</v>
      </c>
      <c r="I21" s="16"/>
      <c r="J21" s="21"/>
      <c r="K21" s="22"/>
    </row>
    <row r="22" spans="1:11" x14ac:dyDescent="0.25">
      <c r="A22" s="15">
        <v>43258</v>
      </c>
      <c r="B22" s="16">
        <v>300072</v>
      </c>
      <c r="C22" s="16" t="s">
        <v>25</v>
      </c>
      <c r="D22" s="17">
        <v>2827.8</v>
      </c>
      <c r="E22" s="17"/>
      <c r="F22" s="18">
        <f t="shared" si="0"/>
        <v>235058.53000000003</v>
      </c>
      <c r="G22" s="19" t="s">
        <v>26</v>
      </c>
      <c r="H22" s="20" t="s">
        <v>34</v>
      </c>
      <c r="I22" s="16"/>
      <c r="J22" s="21"/>
      <c r="K22" s="22"/>
    </row>
    <row r="23" spans="1:11" x14ac:dyDescent="0.25">
      <c r="A23" s="15">
        <v>43258</v>
      </c>
      <c r="B23" s="16">
        <v>300057</v>
      </c>
      <c r="C23" s="16" t="s">
        <v>25</v>
      </c>
      <c r="D23" s="17">
        <v>1368.67</v>
      </c>
      <c r="E23" s="17"/>
      <c r="F23" s="18">
        <f t="shared" si="0"/>
        <v>233689.86000000002</v>
      </c>
      <c r="G23" s="19" t="s">
        <v>26</v>
      </c>
      <c r="H23" s="20" t="s">
        <v>35</v>
      </c>
      <c r="I23" s="16"/>
      <c r="J23" s="21"/>
      <c r="K23" s="22"/>
    </row>
    <row r="24" spans="1:11" x14ac:dyDescent="0.25">
      <c r="A24" s="15">
        <v>43258</v>
      </c>
      <c r="B24" s="16">
        <v>300069</v>
      </c>
      <c r="C24" s="16" t="s">
        <v>25</v>
      </c>
      <c r="D24" s="17">
        <v>2436.59</v>
      </c>
      <c r="E24" s="17"/>
      <c r="F24" s="18">
        <f t="shared" si="0"/>
        <v>231253.27000000002</v>
      </c>
      <c r="G24" s="19" t="s">
        <v>26</v>
      </c>
      <c r="H24" s="20" t="s">
        <v>36</v>
      </c>
      <c r="I24" s="16"/>
      <c r="J24" s="21"/>
      <c r="K24" s="22"/>
    </row>
    <row r="25" spans="1:11" x14ac:dyDescent="0.25">
      <c r="A25" s="15">
        <v>43258</v>
      </c>
      <c r="B25" s="16">
        <v>300060</v>
      </c>
      <c r="C25" s="16" t="s">
        <v>37</v>
      </c>
      <c r="D25" s="17">
        <v>2385.1</v>
      </c>
      <c r="E25" s="17"/>
      <c r="F25" s="18">
        <f t="shared" si="0"/>
        <v>228868.17</v>
      </c>
      <c r="G25" s="19" t="s">
        <v>26</v>
      </c>
      <c r="H25" s="20" t="s">
        <v>38</v>
      </c>
      <c r="I25" s="16"/>
      <c r="J25" s="21"/>
      <c r="K25" s="22"/>
    </row>
    <row r="26" spans="1:11" x14ac:dyDescent="0.25">
      <c r="A26" s="15">
        <v>43258</v>
      </c>
      <c r="B26" s="16">
        <v>300071</v>
      </c>
      <c r="C26" s="16" t="s">
        <v>25</v>
      </c>
      <c r="D26" s="17">
        <v>1782.4</v>
      </c>
      <c r="E26" s="17"/>
      <c r="F26" s="18">
        <f t="shared" si="0"/>
        <v>227085.77000000002</v>
      </c>
      <c r="G26" s="19" t="s">
        <v>26</v>
      </c>
      <c r="H26" s="20" t="s">
        <v>39</v>
      </c>
      <c r="I26" s="16"/>
      <c r="J26" s="21"/>
      <c r="K26" s="22"/>
    </row>
    <row r="27" spans="1:11" x14ac:dyDescent="0.25">
      <c r="A27" s="15">
        <v>43258</v>
      </c>
      <c r="B27" s="16">
        <v>300074</v>
      </c>
      <c r="C27" s="16" t="s">
        <v>25</v>
      </c>
      <c r="D27" s="17">
        <v>779.39</v>
      </c>
      <c r="E27" s="17"/>
      <c r="F27" s="18">
        <f t="shared" si="0"/>
        <v>226306.38</v>
      </c>
      <c r="G27" s="19" t="s">
        <v>26</v>
      </c>
      <c r="H27" s="20" t="s">
        <v>40</v>
      </c>
      <c r="I27" s="16"/>
      <c r="J27" s="21"/>
      <c r="K27" s="22"/>
    </row>
    <row r="28" spans="1:11" x14ac:dyDescent="0.25">
      <c r="A28" s="15">
        <v>43258</v>
      </c>
      <c r="B28" s="16">
        <v>300081</v>
      </c>
      <c r="C28" s="16" t="s">
        <v>25</v>
      </c>
      <c r="D28" s="17">
        <v>1592.03</v>
      </c>
      <c r="E28" s="17"/>
      <c r="F28" s="18">
        <f t="shared" si="0"/>
        <v>224714.35</v>
      </c>
      <c r="G28" s="19" t="s">
        <v>26</v>
      </c>
      <c r="H28" s="20" t="s">
        <v>41</v>
      </c>
      <c r="I28" s="16"/>
      <c r="J28" s="21"/>
      <c r="K28" s="22"/>
    </row>
    <row r="29" spans="1:11" x14ac:dyDescent="0.25">
      <c r="A29" s="15">
        <v>43258</v>
      </c>
      <c r="B29" s="16">
        <v>300093</v>
      </c>
      <c r="C29" s="16" t="s">
        <v>37</v>
      </c>
      <c r="D29" s="17">
        <v>8464.98</v>
      </c>
      <c r="E29" s="17"/>
      <c r="F29" s="18">
        <f t="shared" si="0"/>
        <v>216249.37</v>
      </c>
      <c r="G29" s="19" t="s">
        <v>26</v>
      </c>
      <c r="H29" s="20" t="s">
        <v>42</v>
      </c>
      <c r="I29" s="16"/>
      <c r="J29" s="21"/>
      <c r="K29" s="22"/>
    </row>
    <row r="30" spans="1:11" x14ac:dyDescent="0.25">
      <c r="A30" s="15">
        <v>43258</v>
      </c>
      <c r="B30" s="16">
        <v>300084</v>
      </c>
      <c r="C30" s="16" t="s">
        <v>25</v>
      </c>
      <c r="D30" s="17">
        <v>2080.79</v>
      </c>
      <c r="E30" s="17"/>
      <c r="F30" s="18">
        <f t="shared" si="0"/>
        <v>214168.58</v>
      </c>
      <c r="G30" s="19" t="s">
        <v>26</v>
      </c>
      <c r="H30" s="20" t="s">
        <v>43</v>
      </c>
      <c r="I30" s="16"/>
      <c r="J30" s="21"/>
      <c r="K30" s="22"/>
    </row>
    <row r="31" spans="1:11" x14ac:dyDescent="0.25">
      <c r="A31" s="15">
        <v>43258</v>
      </c>
      <c r="B31" s="16">
        <v>300092</v>
      </c>
      <c r="C31" s="16" t="s">
        <v>25</v>
      </c>
      <c r="D31" s="17">
        <v>1526.72</v>
      </c>
      <c r="E31" s="17"/>
      <c r="F31" s="18">
        <f t="shared" si="0"/>
        <v>212641.86</v>
      </c>
      <c r="G31" s="19" t="s">
        <v>26</v>
      </c>
      <c r="H31" s="20" t="s">
        <v>44</v>
      </c>
      <c r="I31" s="16"/>
      <c r="J31" s="21"/>
      <c r="K31" s="22"/>
    </row>
    <row r="32" spans="1:11" x14ac:dyDescent="0.25">
      <c r="A32" s="15">
        <v>43258</v>
      </c>
      <c r="B32" s="16">
        <v>300094</v>
      </c>
      <c r="C32" s="16" t="s">
        <v>25</v>
      </c>
      <c r="D32" s="17">
        <v>2535.6</v>
      </c>
      <c r="E32" s="17"/>
      <c r="F32" s="18">
        <f t="shared" si="0"/>
        <v>210106.25999999998</v>
      </c>
      <c r="G32" s="19" t="s">
        <v>26</v>
      </c>
      <c r="H32" s="20" t="s">
        <v>45</v>
      </c>
      <c r="I32" s="16"/>
      <c r="J32" s="21"/>
      <c r="K32" s="22"/>
    </row>
    <row r="33" spans="1:11" x14ac:dyDescent="0.25">
      <c r="A33" s="15">
        <v>43258</v>
      </c>
      <c r="B33" s="16">
        <v>300073</v>
      </c>
      <c r="C33" s="16" t="s">
        <v>25</v>
      </c>
      <c r="D33" s="17">
        <v>730.62</v>
      </c>
      <c r="E33" s="17"/>
      <c r="F33" s="18">
        <f t="shared" si="0"/>
        <v>209375.63999999998</v>
      </c>
      <c r="G33" s="19" t="s">
        <v>26</v>
      </c>
      <c r="H33" s="20" t="s">
        <v>46</v>
      </c>
      <c r="I33" s="16"/>
      <c r="J33" s="21"/>
      <c r="K33" s="22"/>
    </row>
    <row r="34" spans="1:11" x14ac:dyDescent="0.25">
      <c r="A34" s="15">
        <v>43258</v>
      </c>
      <c r="B34" s="16">
        <v>300075</v>
      </c>
      <c r="C34" s="16" t="s">
        <v>25</v>
      </c>
      <c r="D34" s="17">
        <v>1240.93</v>
      </c>
      <c r="E34" s="17"/>
      <c r="F34" s="18">
        <f t="shared" si="0"/>
        <v>208134.71</v>
      </c>
      <c r="G34" s="19" t="s">
        <v>26</v>
      </c>
      <c r="H34" s="20" t="s">
        <v>47</v>
      </c>
      <c r="I34" s="16"/>
      <c r="J34" s="21"/>
      <c r="K34" s="22"/>
    </row>
    <row r="35" spans="1:11" x14ac:dyDescent="0.25">
      <c r="A35" s="15">
        <v>43258</v>
      </c>
      <c r="B35" s="16">
        <v>300059</v>
      </c>
      <c r="C35" s="16" t="s">
        <v>25</v>
      </c>
      <c r="D35" s="17">
        <v>1267.53</v>
      </c>
      <c r="E35" s="17"/>
      <c r="F35" s="18">
        <f t="shared" si="0"/>
        <v>206867.18</v>
      </c>
      <c r="G35" s="19" t="s">
        <v>26</v>
      </c>
      <c r="H35" s="20" t="s">
        <v>48</v>
      </c>
      <c r="I35" s="16"/>
      <c r="J35" s="21"/>
      <c r="K35" s="22"/>
    </row>
    <row r="36" spans="1:11" x14ac:dyDescent="0.25">
      <c r="A36" s="15">
        <v>43258</v>
      </c>
      <c r="B36" s="16">
        <v>300097</v>
      </c>
      <c r="C36" s="16" t="s">
        <v>37</v>
      </c>
      <c r="D36" s="17">
        <v>3485.35</v>
      </c>
      <c r="E36" s="17"/>
      <c r="F36" s="18">
        <f t="shared" si="0"/>
        <v>203381.83</v>
      </c>
      <c r="G36" s="19" t="s">
        <v>26</v>
      </c>
      <c r="H36" s="20" t="s">
        <v>49</v>
      </c>
      <c r="I36" s="16"/>
      <c r="J36" s="21"/>
      <c r="K36" s="22"/>
    </row>
    <row r="37" spans="1:11" x14ac:dyDescent="0.25">
      <c r="A37" s="15">
        <v>43258</v>
      </c>
      <c r="B37" s="16">
        <v>300079</v>
      </c>
      <c r="C37" s="16" t="s">
        <v>25</v>
      </c>
      <c r="D37" s="17">
        <v>1338.57</v>
      </c>
      <c r="E37" s="17"/>
      <c r="F37" s="18">
        <f t="shared" si="0"/>
        <v>202043.25999999998</v>
      </c>
      <c r="G37" s="19" t="s">
        <v>26</v>
      </c>
      <c r="H37" s="20" t="s">
        <v>50</v>
      </c>
      <c r="I37" s="16"/>
      <c r="J37" s="21"/>
      <c r="K37" s="22"/>
    </row>
    <row r="38" spans="1:11" x14ac:dyDescent="0.25">
      <c r="A38" s="15">
        <v>43258</v>
      </c>
      <c r="B38" s="16">
        <v>300083</v>
      </c>
      <c r="C38" s="16" t="s">
        <v>25</v>
      </c>
      <c r="D38" s="17">
        <v>2133.86</v>
      </c>
      <c r="E38" s="17"/>
      <c r="F38" s="18">
        <f t="shared" si="0"/>
        <v>199909.4</v>
      </c>
      <c r="G38" s="19" t="s">
        <v>26</v>
      </c>
      <c r="H38" s="20" t="s">
        <v>51</v>
      </c>
      <c r="I38" s="16"/>
      <c r="J38" s="21"/>
      <c r="K38" s="22"/>
    </row>
    <row r="39" spans="1:11" x14ac:dyDescent="0.25">
      <c r="A39" s="15">
        <v>43258</v>
      </c>
      <c r="B39" s="16">
        <v>300098</v>
      </c>
      <c r="C39" s="16" t="s">
        <v>25</v>
      </c>
      <c r="D39" s="17">
        <v>2356.79</v>
      </c>
      <c r="E39" s="17"/>
      <c r="F39" s="18">
        <f t="shared" si="0"/>
        <v>197552.61</v>
      </c>
      <c r="G39" s="19" t="s">
        <v>26</v>
      </c>
      <c r="H39" s="20" t="s">
        <v>52</v>
      </c>
      <c r="I39" s="16"/>
      <c r="J39" s="21"/>
      <c r="K39" s="22"/>
    </row>
    <row r="40" spans="1:11" x14ac:dyDescent="0.25">
      <c r="A40" s="15">
        <v>43258</v>
      </c>
      <c r="B40" s="16">
        <v>300087</v>
      </c>
      <c r="C40" s="16" t="s">
        <v>25</v>
      </c>
      <c r="D40" s="17">
        <v>2549.8200000000002</v>
      </c>
      <c r="E40" s="17"/>
      <c r="F40" s="18">
        <f t="shared" si="0"/>
        <v>195002.78999999998</v>
      </c>
      <c r="G40" s="19" t="s">
        <v>26</v>
      </c>
      <c r="H40" s="20" t="s">
        <v>53</v>
      </c>
      <c r="I40" s="16"/>
      <c r="J40" s="21"/>
      <c r="K40" s="22"/>
    </row>
    <row r="41" spans="1:11" x14ac:dyDescent="0.25">
      <c r="A41" s="15">
        <v>43259</v>
      </c>
      <c r="B41" s="16">
        <v>300089</v>
      </c>
      <c r="C41" s="16" t="s">
        <v>37</v>
      </c>
      <c r="D41" s="17">
        <v>2335.88</v>
      </c>
      <c r="E41" s="17"/>
      <c r="F41" s="18">
        <f t="shared" si="0"/>
        <v>192666.90999999997</v>
      </c>
      <c r="G41" s="19" t="s">
        <v>26</v>
      </c>
      <c r="H41" s="20" t="s">
        <v>54</v>
      </c>
      <c r="I41" s="16"/>
      <c r="J41" s="21"/>
      <c r="K41" s="22"/>
    </row>
    <row r="42" spans="1:11" x14ac:dyDescent="0.25">
      <c r="A42" s="15">
        <v>43259</v>
      </c>
      <c r="B42" s="16">
        <v>300076</v>
      </c>
      <c r="C42" s="16" t="s">
        <v>25</v>
      </c>
      <c r="D42" s="17">
        <v>2436.59</v>
      </c>
      <c r="E42" s="17"/>
      <c r="F42" s="18">
        <f t="shared" si="0"/>
        <v>190230.31999999998</v>
      </c>
      <c r="G42" s="19" t="s">
        <v>26</v>
      </c>
      <c r="H42" s="20" t="s">
        <v>55</v>
      </c>
      <c r="I42" s="16"/>
      <c r="J42" s="21"/>
      <c r="K42" s="22"/>
    </row>
    <row r="43" spans="1:11" x14ac:dyDescent="0.25">
      <c r="A43" s="15">
        <v>43259</v>
      </c>
      <c r="B43" s="16">
        <v>300085</v>
      </c>
      <c r="C43" s="16" t="s">
        <v>25</v>
      </c>
      <c r="D43" s="17">
        <v>2373.34</v>
      </c>
      <c r="E43" s="17"/>
      <c r="F43" s="18">
        <f t="shared" si="0"/>
        <v>187856.97999999998</v>
      </c>
      <c r="G43" s="19" t="s">
        <v>26</v>
      </c>
      <c r="H43" s="20" t="s">
        <v>56</v>
      </c>
      <c r="I43" s="16"/>
      <c r="J43" s="21"/>
      <c r="K43" s="22"/>
    </row>
    <row r="44" spans="1:11" x14ac:dyDescent="0.25">
      <c r="A44" s="15">
        <v>43259</v>
      </c>
      <c r="B44" s="16">
        <v>300078</v>
      </c>
      <c r="C44" s="16" t="s">
        <v>37</v>
      </c>
      <c r="D44" s="17">
        <v>625.6</v>
      </c>
      <c r="E44" s="17"/>
      <c r="F44" s="18">
        <f t="shared" si="0"/>
        <v>187231.37999999998</v>
      </c>
      <c r="G44" s="19" t="s">
        <v>26</v>
      </c>
      <c r="H44" s="20" t="s">
        <v>57</v>
      </c>
      <c r="I44" s="16"/>
      <c r="J44" s="21"/>
      <c r="K44" s="22"/>
    </row>
    <row r="45" spans="1:11" x14ac:dyDescent="0.25">
      <c r="A45" s="15">
        <v>43259</v>
      </c>
      <c r="B45" s="16">
        <v>300082</v>
      </c>
      <c r="C45" s="16" t="s">
        <v>25</v>
      </c>
      <c r="D45" s="17">
        <v>3455.07</v>
      </c>
      <c r="E45" s="17"/>
      <c r="F45" s="18">
        <f t="shared" si="0"/>
        <v>183776.30999999997</v>
      </c>
      <c r="G45" s="19" t="s">
        <v>26</v>
      </c>
      <c r="H45" s="20" t="s">
        <v>58</v>
      </c>
      <c r="I45" s="16"/>
      <c r="J45" s="21"/>
      <c r="K45" s="22"/>
    </row>
    <row r="46" spans="1:11" x14ac:dyDescent="0.25">
      <c r="A46" s="15">
        <v>43259</v>
      </c>
      <c r="B46" s="16">
        <v>727220</v>
      </c>
      <c r="C46" s="16" t="s">
        <v>16</v>
      </c>
      <c r="D46" s="17"/>
      <c r="E46" s="17">
        <v>15207.46</v>
      </c>
      <c r="F46" s="18">
        <f t="shared" si="0"/>
        <v>198983.76999999996</v>
      </c>
      <c r="G46" s="19" t="s">
        <v>17</v>
      </c>
      <c r="H46" s="20"/>
      <c r="I46" s="16"/>
      <c r="J46" s="21"/>
      <c r="K46" s="22"/>
    </row>
    <row r="47" spans="1:11" x14ac:dyDescent="0.25">
      <c r="A47" s="15">
        <v>43259</v>
      </c>
      <c r="B47" s="16">
        <v>620313</v>
      </c>
      <c r="C47" s="16" t="s">
        <v>59</v>
      </c>
      <c r="D47" s="17">
        <v>189000</v>
      </c>
      <c r="E47" s="17"/>
      <c r="F47" s="18">
        <f t="shared" si="0"/>
        <v>9983.7699999999604</v>
      </c>
      <c r="G47" s="19" t="s">
        <v>60</v>
      </c>
      <c r="H47" s="20"/>
      <c r="I47" s="16"/>
      <c r="J47" s="21"/>
      <c r="K47" s="22"/>
    </row>
    <row r="48" spans="1:11" x14ac:dyDescent="0.25">
      <c r="A48" s="15">
        <v>43259</v>
      </c>
      <c r="B48" s="16">
        <v>300070</v>
      </c>
      <c r="C48" s="16" t="s">
        <v>25</v>
      </c>
      <c r="D48" s="17">
        <v>1256.21</v>
      </c>
      <c r="E48" s="17"/>
      <c r="F48" s="18">
        <f t="shared" si="0"/>
        <v>8727.5599999999613</v>
      </c>
      <c r="G48" s="19" t="s">
        <v>26</v>
      </c>
      <c r="H48" s="20" t="s">
        <v>61</v>
      </c>
      <c r="I48" s="16"/>
      <c r="J48" s="21"/>
      <c r="K48" s="22"/>
    </row>
    <row r="49" spans="1:11" x14ac:dyDescent="0.25">
      <c r="A49" s="15">
        <v>43259</v>
      </c>
      <c r="B49" s="16">
        <v>300091</v>
      </c>
      <c r="C49" s="16" t="s">
        <v>25</v>
      </c>
      <c r="D49" s="17">
        <v>2353.6</v>
      </c>
      <c r="E49" s="17"/>
      <c r="F49" s="18">
        <f t="shared" si="0"/>
        <v>6373.9599999999609</v>
      </c>
      <c r="G49" s="19" t="s">
        <v>26</v>
      </c>
      <c r="H49" s="20" t="s">
        <v>62</v>
      </c>
      <c r="I49" s="16"/>
      <c r="J49" s="21"/>
      <c r="K49" s="22"/>
    </row>
    <row r="50" spans="1:11" x14ac:dyDescent="0.25">
      <c r="A50" s="15">
        <v>43259</v>
      </c>
      <c r="B50" s="16">
        <v>300096</v>
      </c>
      <c r="C50" s="16" t="s">
        <v>25</v>
      </c>
      <c r="D50" s="17">
        <v>921.97</v>
      </c>
      <c r="E50" s="17"/>
      <c r="F50" s="18">
        <f t="shared" si="0"/>
        <v>5451.9899999999607</v>
      </c>
      <c r="G50" s="19" t="s">
        <v>26</v>
      </c>
      <c r="H50" s="20" t="s">
        <v>63</v>
      </c>
      <c r="I50" s="16"/>
      <c r="J50" s="21"/>
      <c r="K50" s="22"/>
    </row>
    <row r="51" spans="1:11" x14ac:dyDescent="0.25">
      <c r="A51" s="15">
        <v>43259</v>
      </c>
      <c r="B51" s="16">
        <v>300061</v>
      </c>
      <c r="C51" s="16" t="s">
        <v>37</v>
      </c>
      <c r="D51" s="17">
        <v>2465.0300000000002</v>
      </c>
      <c r="E51" s="17"/>
      <c r="F51" s="18">
        <f t="shared" si="0"/>
        <v>2986.9599999999605</v>
      </c>
      <c r="G51" s="19" t="s">
        <v>26</v>
      </c>
      <c r="H51" s="20" t="s">
        <v>64</v>
      </c>
      <c r="I51" s="16"/>
      <c r="J51" s="21"/>
      <c r="K51" s="22"/>
    </row>
    <row r="52" spans="1:11" x14ac:dyDescent="0.25">
      <c r="A52" s="15">
        <v>43259</v>
      </c>
      <c r="B52" s="16">
        <v>300068</v>
      </c>
      <c r="C52" s="16" t="s">
        <v>25</v>
      </c>
      <c r="D52" s="17">
        <v>2986.96</v>
      </c>
      <c r="E52" s="17"/>
      <c r="F52" s="18">
        <f t="shared" si="0"/>
        <v>-3.9563019527122378E-11</v>
      </c>
      <c r="G52" s="19" t="s">
        <v>26</v>
      </c>
      <c r="H52" s="20" t="s">
        <v>65</v>
      </c>
      <c r="I52" s="16"/>
      <c r="J52" s="21"/>
      <c r="K52" s="22"/>
    </row>
    <row r="53" spans="1:11" x14ac:dyDescent="0.25">
      <c r="A53" s="15">
        <v>43262</v>
      </c>
      <c r="B53" s="16">
        <v>300095</v>
      </c>
      <c r="C53" s="16" t="s">
        <v>25</v>
      </c>
      <c r="D53" s="17">
        <v>1256.21</v>
      </c>
      <c r="E53" s="17"/>
      <c r="F53" s="18">
        <f t="shared" si="0"/>
        <v>-1256.2100000000396</v>
      </c>
      <c r="G53" s="19" t="s">
        <v>26</v>
      </c>
      <c r="H53" s="20" t="s">
        <v>66</v>
      </c>
      <c r="I53" s="16"/>
      <c r="J53" s="21"/>
      <c r="K53" s="22"/>
    </row>
    <row r="54" spans="1:11" x14ac:dyDescent="0.25">
      <c r="A54" s="15">
        <v>43262</v>
      </c>
      <c r="B54" s="16">
        <v>727220</v>
      </c>
      <c r="C54" s="16" t="s">
        <v>16</v>
      </c>
      <c r="D54" s="17"/>
      <c r="E54" s="17">
        <v>3622.19</v>
      </c>
      <c r="F54" s="18">
        <f t="shared" si="0"/>
        <v>2365.9799999999605</v>
      </c>
      <c r="G54" s="19" t="s">
        <v>17</v>
      </c>
      <c r="H54" s="20"/>
      <c r="I54" s="16"/>
      <c r="J54" s="21"/>
      <c r="K54" s="22"/>
    </row>
    <row r="55" spans="1:11" x14ac:dyDescent="0.25">
      <c r="A55" s="15">
        <v>43262</v>
      </c>
      <c r="B55" s="16">
        <v>300080</v>
      </c>
      <c r="C55" s="16" t="s">
        <v>25</v>
      </c>
      <c r="D55" s="17">
        <v>2365.98</v>
      </c>
      <c r="E55" s="17"/>
      <c r="F55" s="18">
        <f t="shared" si="0"/>
        <v>-3.9563019527122378E-11</v>
      </c>
      <c r="G55" s="19" t="s">
        <v>26</v>
      </c>
      <c r="H55" s="20" t="s">
        <v>67</v>
      </c>
      <c r="I55" s="16"/>
      <c r="J55" s="21"/>
      <c r="K55" s="22"/>
    </row>
    <row r="56" spans="1:11" x14ac:dyDescent="0.25">
      <c r="A56" s="15">
        <v>43263</v>
      </c>
      <c r="B56" s="16">
        <v>727220</v>
      </c>
      <c r="C56" s="16" t="s">
        <v>16</v>
      </c>
      <c r="D56" s="17"/>
      <c r="E56" s="17">
        <v>405.22</v>
      </c>
      <c r="F56" s="18">
        <f t="shared" si="0"/>
        <v>405.21999999996046</v>
      </c>
      <c r="G56" s="19" t="s">
        <v>17</v>
      </c>
      <c r="H56" s="20"/>
      <c r="I56" s="16"/>
      <c r="J56" s="21"/>
      <c r="K56" s="22"/>
    </row>
    <row r="57" spans="1:11" x14ac:dyDescent="0.25">
      <c r="A57" s="15">
        <v>43263</v>
      </c>
      <c r="B57" s="16">
        <v>300065</v>
      </c>
      <c r="C57" s="16" t="s">
        <v>25</v>
      </c>
      <c r="D57" s="17">
        <v>405.22</v>
      </c>
      <c r="E57" s="17"/>
      <c r="F57" s="18">
        <f t="shared" si="0"/>
        <v>-3.9563019527122378E-11</v>
      </c>
      <c r="G57" s="19" t="s">
        <v>26</v>
      </c>
      <c r="H57" s="20" t="s">
        <v>68</v>
      </c>
      <c r="I57" s="16"/>
      <c r="J57" s="21"/>
      <c r="K57" s="22"/>
    </row>
    <row r="58" spans="1:11" x14ac:dyDescent="0.25">
      <c r="A58" s="15">
        <v>43265</v>
      </c>
      <c r="B58" s="16">
        <v>300063</v>
      </c>
      <c r="C58" s="16" t="s">
        <v>25</v>
      </c>
      <c r="D58" s="17">
        <v>1232.45</v>
      </c>
      <c r="E58" s="17"/>
      <c r="F58" s="18">
        <f t="shared" si="0"/>
        <v>-1232.4500000000396</v>
      </c>
      <c r="G58" s="19" t="s">
        <v>26</v>
      </c>
      <c r="H58" s="20" t="s">
        <v>69</v>
      </c>
      <c r="I58" s="16"/>
      <c r="J58" s="21"/>
      <c r="K58" s="22"/>
    </row>
    <row r="59" spans="1:11" x14ac:dyDescent="0.25">
      <c r="A59" s="15">
        <v>43265</v>
      </c>
      <c r="B59" s="16">
        <v>727220</v>
      </c>
      <c r="C59" s="16" t="s">
        <v>16</v>
      </c>
      <c r="D59" s="17"/>
      <c r="E59" s="17">
        <v>5205.3</v>
      </c>
      <c r="F59" s="18">
        <f t="shared" si="0"/>
        <v>3972.8499999999603</v>
      </c>
      <c r="G59" s="19" t="s">
        <v>17</v>
      </c>
      <c r="H59" s="20"/>
      <c r="I59" s="16"/>
      <c r="J59" s="21"/>
      <c r="K59" s="22"/>
    </row>
    <row r="60" spans="1:11" x14ac:dyDescent="0.25">
      <c r="A60" s="15">
        <v>43265</v>
      </c>
      <c r="B60" s="16">
        <v>300086</v>
      </c>
      <c r="C60" s="16" t="s">
        <v>25</v>
      </c>
      <c r="D60" s="17">
        <v>1172.6400000000001</v>
      </c>
      <c r="E60" s="17"/>
      <c r="F60" s="18">
        <f t="shared" si="0"/>
        <v>2800.20999999996</v>
      </c>
      <c r="G60" s="19" t="s">
        <v>26</v>
      </c>
      <c r="H60" s="20" t="s">
        <v>70</v>
      </c>
      <c r="I60" s="16"/>
      <c r="J60" s="21"/>
      <c r="K60" s="22"/>
    </row>
    <row r="61" spans="1:11" x14ac:dyDescent="0.25">
      <c r="A61" s="15">
        <v>43265</v>
      </c>
      <c r="B61" s="16">
        <v>300090</v>
      </c>
      <c r="C61" s="16" t="s">
        <v>25</v>
      </c>
      <c r="D61" s="17">
        <v>1544</v>
      </c>
      <c r="E61" s="17"/>
      <c r="F61" s="18">
        <f t="shared" si="0"/>
        <v>1256.20999999996</v>
      </c>
      <c r="G61" s="19" t="s">
        <v>26</v>
      </c>
      <c r="H61" s="20" t="s">
        <v>71</v>
      </c>
      <c r="I61" s="16"/>
      <c r="J61" s="21"/>
      <c r="K61" s="22"/>
    </row>
    <row r="62" spans="1:11" x14ac:dyDescent="0.25">
      <c r="A62" s="15">
        <v>43265</v>
      </c>
      <c r="B62" s="16">
        <v>300064</v>
      </c>
      <c r="C62" s="16" t="s">
        <v>25</v>
      </c>
      <c r="D62" s="17">
        <v>1256.21</v>
      </c>
      <c r="E62" s="17"/>
      <c r="F62" s="18">
        <f t="shared" si="0"/>
        <v>-4.0017766878008842E-11</v>
      </c>
      <c r="G62" s="19" t="s">
        <v>26</v>
      </c>
      <c r="H62" s="20" t="s">
        <v>72</v>
      </c>
      <c r="I62" s="16"/>
      <c r="J62" s="21"/>
      <c r="K62" s="22"/>
    </row>
    <row r="63" spans="1:11" x14ac:dyDescent="0.25">
      <c r="A63" s="15">
        <v>43270</v>
      </c>
      <c r="B63" s="16">
        <v>124319</v>
      </c>
      <c r="C63" s="16" t="s">
        <v>21</v>
      </c>
      <c r="D63" s="17">
        <v>9.5</v>
      </c>
      <c r="E63" s="17"/>
      <c r="F63" s="18">
        <f t="shared" si="0"/>
        <v>-9.5000000000400178</v>
      </c>
      <c r="G63" s="19" t="s">
        <v>22</v>
      </c>
      <c r="H63" s="20"/>
      <c r="I63" s="16"/>
      <c r="J63" s="21"/>
      <c r="K63" s="22"/>
    </row>
    <row r="64" spans="1:11" x14ac:dyDescent="0.25">
      <c r="A64" s="15">
        <v>43270</v>
      </c>
      <c r="B64" s="16">
        <v>125177</v>
      </c>
      <c r="C64" s="16" t="s">
        <v>21</v>
      </c>
      <c r="D64" s="17">
        <v>9.5</v>
      </c>
      <c r="E64" s="17"/>
      <c r="F64" s="18">
        <f t="shared" si="0"/>
        <v>-19.000000000040018</v>
      </c>
      <c r="G64" s="19" t="s">
        <v>22</v>
      </c>
      <c r="H64" s="20"/>
      <c r="I64" s="16"/>
      <c r="J64" s="21"/>
      <c r="K64" s="22"/>
    </row>
    <row r="65" spans="1:11" x14ac:dyDescent="0.25">
      <c r="A65" s="15">
        <v>43270</v>
      </c>
      <c r="B65" s="16">
        <v>727220</v>
      </c>
      <c r="C65" s="16" t="s">
        <v>16</v>
      </c>
      <c r="D65" s="17"/>
      <c r="E65" s="17">
        <v>78239.25</v>
      </c>
      <c r="F65" s="18">
        <f t="shared" si="0"/>
        <v>78220.249999999956</v>
      </c>
      <c r="G65" s="19" t="s">
        <v>17</v>
      </c>
      <c r="H65" s="20"/>
      <c r="I65" s="16"/>
      <c r="J65" s="21"/>
      <c r="K65" s="22"/>
    </row>
    <row r="66" spans="1:11" x14ac:dyDescent="0.25">
      <c r="A66" s="15">
        <v>43270</v>
      </c>
      <c r="B66" s="16">
        <v>124626</v>
      </c>
      <c r="C66" s="16" t="s">
        <v>21</v>
      </c>
      <c r="D66" s="17">
        <v>9.5</v>
      </c>
      <c r="E66" s="17"/>
      <c r="F66" s="18">
        <f t="shared" si="0"/>
        <v>78210.749999999956</v>
      </c>
      <c r="G66" s="19" t="s">
        <v>22</v>
      </c>
      <c r="H66" s="20"/>
      <c r="I66" s="16"/>
      <c r="J66" s="21"/>
      <c r="K66" s="22"/>
    </row>
    <row r="67" spans="1:11" x14ac:dyDescent="0.25">
      <c r="A67" s="15">
        <v>43270</v>
      </c>
      <c r="B67" s="16">
        <v>124489</v>
      </c>
      <c r="C67" s="16" t="s">
        <v>21</v>
      </c>
      <c r="D67" s="17">
        <v>9.5</v>
      </c>
      <c r="E67" s="17"/>
      <c r="F67" s="18">
        <f t="shared" si="0"/>
        <v>78201.249999999956</v>
      </c>
      <c r="G67" s="19" t="s">
        <v>22</v>
      </c>
      <c r="H67" s="20"/>
      <c r="I67" s="16"/>
      <c r="J67" s="21"/>
      <c r="K67" s="22"/>
    </row>
    <row r="68" spans="1:11" x14ac:dyDescent="0.25">
      <c r="A68" s="15">
        <v>43270</v>
      </c>
      <c r="B68" s="16">
        <v>125177</v>
      </c>
      <c r="C68" s="16" t="s">
        <v>18</v>
      </c>
      <c r="D68" s="17">
        <v>2160</v>
      </c>
      <c r="E68" s="17"/>
      <c r="F68" s="18">
        <f t="shared" si="0"/>
        <v>76041.249999999956</v>
      </c>
      <c r="G68" s="19" t="s">
        <v>73</v>
      </c>
      <c r="H68" s="20" t="s">
        <v>74</v>
      </c>
      <c r="I68" s="16">
        <v>1127</v>
      </c>
      <c r="J68" s="21">
        <v>2</v>
      </c>
      <c r="K68" s="22">
        <v>43265</v>
      </c>
    </row>
    <row r="69" spans="1:11" x14ac:dyDescent="0.25">
      <c r="A69" s="15">
        <v>43270</v>
      </c>
      <c r="B69" s="16">
        <v>124988</v>
      </c>
      <c r="C69" s="16" t="s">
        <v>18</v>
      </c>
      <c r="D69" s="17">
        <v>19877.43</v>
      </c>
      <c r="E69" s="17"/>
      <c r="F69" s="18">
        <f t="shared" si="0"/>
        <v>56163.819999999956</v>
      </c>
      <c r="G69" s="19" t="s">
        <v>19</v>
      </c>
      <c r="H69" s="20" t="s">
        <v>75</v>
      </c>
      <c r="I69" s="16">
        <v>7</v>
      </c>
      <c r="J69" s="21">
        <v>3</v>
      </c>
      <c r="K69" s="22">
        <v>43264</v>
      </c>
    </row>
    <row r="70" spans="1:11" x14ac:dyDescent="0.25">
      <c r="A70" s="15">
        <v>43270</v>
      </c>
      <c r="B70" s="16">
        <v>124319</v>
      </c>
      <c r="C70" s="16" t="s">
        <v>18</v>
      </c>
      <c r="D70" s="17">
        <v>17760</v>
      </c>
      <c r="E70" s="17"/>
      <c r="F70" s="18">
        <f t="shared" si="0"/>
        <v>38403.819999999956</v>
      </c>
      <c r="G70" s="19" t="s">
        <v>19</v>
      </c>
      <c r="H70" s="20" t="s">
        <v>76</v>
      </c>
      <c r="I70" s="16">
        <v>42</v>
      </c>
      <c r="J70" s="21">
        <v>3</v>
      </c>
      <c r="K70" s="22">
        <v>43269</v>
      </c>
    </row>
    <row r="71" spans="1:11" x14ac:dyDescent="0.25">
      <c r="A71" s="15">
        <v>43270</v>
      </c>
      <c r="B71" s="16">
        <v>124626</v>
      </c>
      <c r="C71" s="16" t="s">
        <v>18</v>
      </c>
      <c r="D71" s="17">
        <v>22824.32</v>
      </c>
      <c r="E71" s="17"/>
      <c r="F71" s="18">
        <f t="shared" si="0"/>
        <v>15579.499999999956</v>
      </c>
      <c r="G71" s="19" t="s">
        <v>19</v>
      </c>
      <c r="H71" s="20" t="s">
        <v>77</v>
      </c>
      <c r="I71" s="16">
        <v>5</v>
      </c>
      <c r="J71" s="21">
        <v>3</v>
      </c>
      <c r="K71" s="22">
        <v>43266</v>
      </c>
    </row>
    <row r="72" spans="1:11" x14ac:dyDescent="0.25">
      <c r="A72" s="15">
        <v>43270</v>
      </c>
      <c r="B72" s="16">
        <v>124489</v>
      </c>
      <c r="C72" s="16" t="s">
        <v>18</v>
      </c>
      <c r="D72" s="17">
        <v>15570</v>
      </c>
      <c r="E72" s="17"/>
      <c r="F72" s="18">
        <f t="shared" si="0"/>
        <v>9.4999999999563443</v>
      </c>
      <c r="G72" s="19" t="s">
        <v>19</v>
      </c>
      <c r="H72" s="20" t="s">
        <v>78</v>
      </c>
      <c r="I72" s="16">
        <v>10</v>
      </c>
      <c r="J72" s="21">
        <v>3</v>
      </c>
      <c r="K72" s="22">
        <v>43269</v>
      </c>
    </row>
    <row r="73" spans="1:11" x14ac:dyDescent="0.25">
      <c r="A73" s="15">
        <v>43270</v>
      </c>
      <c r="B73" s="16">
        <v>124988</v>
      </c>
      <c r="C73" s="16" t="s">
        <v>21</v>
      </c>
      <c r="D73" s="17">
        <v>9.5</v>
      </c>
      <c r="E73" s="17"/>
      <c r="F73" s="18">
        <f t="shared" si="0"/>
        <v>-4.3655745685100555E-11</v>
      </c>
      <c r="G73" s="19" t="s">
        <v>22</v>
      </c>
      <c r="H73" s="20"/>
      <c r="I73" s="16"/>
      <c r="J73" s="21"/>
      <c r="K73" s="22"/>
    </row>
    <row r="74" spans="1:11" x14ac:dyDescent="0.25">
      <c r="A74" s="15">
        <v>43271</v>
      </c>
      <c r="B74" s="16">
        <v>493583</v>
      </c>
      <c r="C74" s="16" t="s">
        <v>79</v>
      </c>
      <c r="D74" s="17">
        <v>885.84</v>
      </c>
      <c r="E74" s="17"/>
      <c r="F74" s="18">
        <f t="shared" si="0"/>
        <v>-885.84000000004369</v>
      </c>
      <c r="G74" s="19" t="s">
        <v>80</v>
      </c>
      <c r="H74" s="20" t="s">
        <v>81</v>
      </c>
      <c r="I74" s="16">
        <v>29</v>
      </c>
      <c r="J74" s="21">
        <v>1</v>
      </c>
      <c r="K74" s="22"/>
    </row>
    <row r="75" spans="1:11" x14ac:dyDescent="0.25">
      <c r="A75" s="15">
        <v>43271</v>
      </c>
      <c r="B75" s="16">
        <v>498288</v>
      </c>
      <c r="C75" s="16" t="s">
        <v>79</v>
      </c>
      <c r="D75" s="17">
        <v>203.62</v>
      </c>
      <c r="E75" s="17"/>
      <c r="F75" s="18">
        <f t="shared" si="0"/>
        <v>-1089.4600000000437</v>
      </c>
      <c r="G75" s="19" t="s">
        <v>82</v>
      </c>
      <c r="H75" s="20" t="s">
        <v>83</v>
      </c>
      <c r="I75" s="16">
        <v>60</v>
      </c>
      <c r="J75" s="21">
        <v>1</v>
      </c>
      <c r="K75" s="22"/>
    </row>
    <row r="76" spans="1:11" x14ac:dyDescent="0.25">
      <c r="A76" s="15">
        <v>43271</v>
      </c>
      <c r="B76" s="16">
        <v>498050</v>
      </c>
      <c r="C76" s="16" t="s">
        <v>79</v>
      </c>
      <c r="D76" s="17">
        <v>2856.96</v>
      </c>
      <c r="E76" s="17"/>
      <c r="F76" s="18">
        <f t="shared" ref="F76:F85" si="1">F75-D76+E76</f>
        <v>-3946.4200000000437</v>
      </c>
      <c r="G76" s="19" t="s">
        <v>82</v>
      </c>
      <c r="H76" s="20" t="s">
        <v>83</v>
      </c>
      <c r="I76" s="16">
        <v>57</v>
      </c>
      <c r="J76" s="21">
        <v>1</v>
      </c>
      <c r="K76" s="22"/>
    </row>
    <row r="77" spans="1:11" x14ac:dyDescent="0.25">
      <c r="A77" s="15">
        <v>43271</v>
      </c>
      <c r="B77" s="16">
        <v>497780</v>
      </c>
      <c r="C77" s="16" t="s">
        <v>79</v>
      </c>
      <c r="D77" s="17">
        <v>921.6</v>
      </c>
      <c r="E77" s="17"/>
      <c r="F77" s="18">
        <f t="shared" si="1"/>
        <v>-4868.0200000000441</v>
      </c>
      <c r="G77" s="19" t="s">
        <v>80</v>
      </c>
      <c r="H77" s="20" t="s">
        <v>84</v>
      </c>
      <c r="I77" s="16">
        <v>56</v>
      </c>
      <c r="J77" s="21">
        <v>1</v>
      </c>
      <c r="K77" s="22"/>
    </row>
    <row r="78" spans="1:11" x14ac:dyDescent="0.25">
      <c r="A78" s="15">
        <v>43271</v>
      </c>
      <c r="B78" s="16">
        <v>895016</v>
      </c>
      <c r="C78" s="16" t="s">
        <v>85</v>
      </c>
      <c r="D78" s="17">
        <v>8793.0300000000007</v>
      </c>
      <c r="E78" s="17"/>
      <c r="F78" s="18">
        <f t="shared" si="1"/>
        <v>-13661.050000000045</v>
      </c>
      <c r="G78" s="19" t="s">
        <v>86</v>
      </c>
      <c r="H78" s="20" t="s">
        <v>87</v>
      </c>
      <c r="I78" s="16">
        <v>1</v>
      </c>
      <c r="J78" s="21">
        <v>1</v>
      </c>
      <c r="K78" s="22"/>
    </row>
    <row r="79" spans="1:11" x14ac:dyDescent="0.25">
      <c r="A79" s="15">
        <v>43271</v>
      </c>
      <c r="B79" s="16">
        <v>429283</v>
      </c>
      <c r="C79" s="16" t="s">
        <v>88</v>
      </c>
      <c r="D79" s="17">
        <v>515.9</v>
      </c>
      <c r="E79" s="17"/>
      <c r="F79" s="18">
        <f t="shared" si="1"/>
        <v>-14176.950000000044</v>
      </c>
      <c r="G79" s="19" t="s">
        <v>89</v>
      </c>
      <c r="H79" s="20" t="s">
        <v>90</v>
      </c>
      <c r="I79" s="16">
        <v>1169101</v>
      </c>
      <c r="J79" s="21">
        <v>1</v>
      </c>
      <c r="K79" s="22"/>
    </row>
    <row r="80" spans="1:11" x14ac:dyDescent="0.25">
      <c r="A80" s="15">
        <v>43271</v>
      </c>
      <c r="B80" s="16">
        <v>727220</v>
      </c>
      <c r="C80" s="16" t="s">
        <v>16</v>
      </c>
      <c r="D80" s="17"/>
      <c r="E80" s="17">
        <v>14176.95</v>
      </c>
      <c r="F80" s="18">
        <f t="shared" si="1"/>
        <v>-4.3655745685100555E-11</v>
      </c>
      <c r="G80" s="19" t="s">
        <v>17</v>
      </c>
      <c r="H80" s="20"/>
      <c r="I80" s="16"/>
      <c r="J80" s="21"/>
      <c r="K80" s="22"/>
    </row>
    <row r="81" spans="1:11" x14ac:dyDescent="0.25">
      <c r="A81" s="15">
        <v>43276</v>
      </c>
      <c r="B81" s="16">
        <v>727220</v>
      </c>
      <c r="C81" s="16" t="s">
        <v>16</v>
      </c>
      <c r="D81" s="17"/>
      <c r="E81" s="17">
        <v>42</v>
      </c>
      <c r="F81" s="18">
        <f t="shared" si="1"/>
        <v>41.999999999956344</v>
      </c>
      <c r="G81" s="19" t="s">
        <v>17</v>
      </c>
      <c r="H81" s="20"/>
      <c r="I81" s="16"/>
      <c r="J81" s="21"/>
      <c r="K81" s="22"/>
    </row>
    <row r="82" spans="1:11" x14ac:dyDescent="0.25">
      <c r="A82" s="15">
        <v>43276</v>
      </c>
      <c r="B82" s="16">
        <v>0</v>
      </c>
      <c r="C82" s="16" t="s">
        <v>91</v>
      </c>
      <c r="D82" s="17">
        <v>42</v>
      </c>
      <c r="E82" s="17"/>
      <c r="F82" s="18">
        <f t="shared" si="1"/>
        <v>-4.3655745685100555E-11</v>
      </c>
      <c r="G82" s="19" t="s">
        <v>22</v>
      </c>
      <c r="H82" s="20"/>
      <c r="I82" s="16"/>
      <c r="J82" s="21"/>
      <c r="K82" s="22"/>
    </row>
    <row r="83" spans="1:11" x14ac:dyDescent="0.25">
      <c r="A83" s="15">
        <v>43280</v>
      </c>
      <c r="B83" s="16">
        <v>521894</v>
      </c>
      <c r="C83" s="16" t="s">
        <v>92</v>
      </c>
      <c r="D83" s="17">
        <v>8452.4699999999993</v>
      </c>
      <c r="E83" s="17"/>
      <c r="F83" s="18">
        <f t="shared" si="1"/>
        <v>-8452.470000000043</v>
      </c>
      <c r="G83" s="19" t="s">
        <v>93</v>
      </c>
      <c r="H83" s="20"/>
      <c r="I83" s="16"/>
      <c r="J83" s="21"/>
      <c r="K83" s="22"/>
    </row>
    <row r="84" spans="1:11" x14ac:dyDescent="0.25">
      <c r="A84" s="15">
        <v>43280</v>
      </c>
      <c r="B84" s="16">
        <v>727220</v>
      </c>
      <c r="C84" s="16" t="s">
        <v>16</v>
      </c>
      <c r="D84" s="17"/>
      <c r="E84" s="17">
        <v>8453.4699999999993</v>
      </c>
      <c r="F84" s="18">
        <f t="shared" si="1"/>
        <v>0.99999999995634425</v>
      </c>
      <c r="G84" s="19" t="s">
        <v>17</v>
      </c>
      <c r="H84" s="20"/>
      <c r="I84" s="16"/>
      <c r="J84" s="21"/>
      <c r="K84" s="22"/>
    </row>
    <row r="85" spans="1:11" x14ac:dyDescent="0.25">
      <c r="A85" s="15">
        <v>43280</v>
      </c>
      <c r="B85" s="16">
        <v>140</v>
      </c>
      <c r="C85" s="16" t="s">
        <v>94</v>
      </c>
      <c r="D85" s="17">
        <v>1</v>
      </c>
      <c r="E85" s="17"/>
      <c r="F85" s="18">
        <f t="shared" si="1"/>
        <v>-4.3655745685100555E-11</v>
      </c>
      <c r="G85" s="19" t="s">
        <v>22</v>
      </c>
      <c r="H85" s="20"/>
      <c r="I85" s="16"/>
      <c r="J85" s="21"/>
      <c r="K85" s="22"/>
    </row>
    <row r="86" spans="1:11" x14ac:dyDescent="0.25">
      <c r="A86" s="15"/>
      <c r="B86" s="16"/>
      <c r="C86" s="16"/>
      <c r="D86" s="17"/>
      <c r="E86" s="17"/>
      <c r="F86" s="18"/>
      <c r="G86" s="19"/>
      <c r="H86" s="20"/>
      <c r="I86" s="16"/>
      <c r="J86" s="21"/>
      <c r="K86" s="22"/>
    </row>
    <row r="87" spans="1:11" x14ac:dyDescent="0.25">
      <c r="A87" s="15"/>
      <c r="B87" s="16"/>
      <c r="C87" s="16"/>
      <c r="D87" s="17"/>
      <c r="E87" s="17"/>
      <c r="F87" s="18"/>
      <c r="G87" s="19"/>
      <c r="H87" s="20"/>
      <c r="I87" s="16"/>
      <c r="J87" s="21"/>
      <c r="K87" s="22"/>
    </row>
    <row r="88" spans="1:11" ht="15.75" thickBot="1" x14ac:dyDescent="0.3">
      <c r="A88" s="105" t="s">
        <v>95</v>
      </c>
      <c r="B88" s="106"/>
      <c r="C88" s="23"/>
      <c r="D88" s="24">
        <f>SUM(D10:D87)</f>
        <v>375419.09000000008</v>
      </c>
      <c r="E88" s="24">
        <f>SUM(E10:E87)</f>
        <v>375419.08999999997</v>
      </c>
      <c r="F88" s="25">
        <f>F9-D88+E88</f>
        <v>0</v>
      </c>
      <c r="G88" s="26"/>
      <c r="H88" s="27"/>
      <c r="I88" s="28"/>
      <c r="J88" s="29"/>
      <c r="K88" s="30"/>
    </row>
    <row r="89" spans="1:11" x14ac:dyDescent="0.25">
      <c r="A89" s="31" t="s">
        <v>96</v>
      </c>
      <c r="B89" s="4"/>
      <c r="C89" s="4"/>
      <c r="D89" s="5"/>
      <c r="E89" s="4"/>
      <c r="F89" s="4"/>
      <c r="G89" s="4"/>
      <c r="H89" s="4"/>
      <c r="I89" s="4"/>
      <c r="J89" s="6"/>
      <c r="K89" s="7"/>
    </row>
    <row r="90" spans="1:11" x14ac:dyDescent="0.25">
      <c r="A90" s="31"/>
      <c r="B90" s="4"/>
      <c r="C90" s="4"/>
      <c r="D90" s="5"/>
      <c r="E90" s="4"/>
      <c r="F90" s="4"/>
      <c r="G90" s="4"/>
      <c r="H90" s="4"/>
      <c r="I90" s="4"/>
      <c r="J90" s="6"/>
      <c r="K90" s="7"/>
    </row>
    <row r="91" spans="1:11" x14ac:dyDescent="0.25">
      <c r="A91" s="31"/>
      <c r="B91" s="4"/>
      <c r="C91" s="4"/>
      <c r="D91" s="5"/>
      <c r="E91" s="4"/>
      <c r="F91" s="4"/>
      <c r="G91" s="4"/>
      <c r="H91" s="4"/>
      <c r="I91" s="4"/>
      <c r="J91" s="6"/>
      <c r="K91" s="7"/>
    </row>
    <row r="93" spans="1:11" ht="46.5" customHeight="1" x14ac:dyDescent="0.25">
      <c r="A93" s="103" t="s">
        <v>0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18" customHeight="1" x14ac:dyDescent="0.25"/>
    <row r="95" spans="1:11" ht="18" customHeight="1" x14ac:dyDescent="0.3">
      <c r="A95" s="98" t="s">
        <v>97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1:11" x14ac:dyDescent="0.25">
      <c r="A96" s="4"/>
      <c r="B96" s="4"/>
      <c r="C96" s="4"/>
      <c r="D96" s="5"/>
      <c r="E96" s="4"/>
      <c r="F96" s="4"/>
      <c r="G96" s="4"/>
      <c r="H96" s="4"/>
      <c r="I96" s="4"/>
      <c r="J96" s="6"/>
      <c r="K96" s="7"/>
    </row>
    <row r="97" spans="1:11" x14ac:dyDescent="0.25">
      <c r="A97" s="99" t="s">
        <v>98</v>
      </c>
      <c r="B97" s="100"/>
      <c r="C97" s="100"/>
      <c r="D97" s="100"/>
      <c r="E97" s="101"/>
      <c r="F97" s="4"/>
      <c r="G97" s="102" t="s">
        <v>99</v>
      </c>
      <c r="H97" s="102"/>
      <c r="I97" s="102"/>
      <c r="J97" s="102"/>
      <c r="K97" s="7"/>
    </row>
    <row r="98" spans="1:11" x14ac:dyDescent="0.25">
      <c r="A98" s="32" t="s">
        <v>60</v>
      </c>
      <c r="B98" s="33"/>
      <c r="C98" s="33"/>
      <c r="D98" s="34"/>
      <c r="E98" s="35">
        <f t="shared" ref="E98:E134" si="2">SUMIF($G$8:$G$87,A98,$D$8:$D$87)</f>
        <v>189000</v>
      </c>
      <c r="F98" s="4"/>
      <c r="G98" s="36" t="s">
        <v>24</v>
      </c>
      <c r="H98" s="4"/>
      <c r="I98" s="82">
        <f>SUMIF($G$8:$G$87,G98,$E$8:$E$87)</f>
        <v>249997.75</v>
      </c>
      <c r="J98" s="83"/>
      <c r="K98" s="7"/>
    </row>
    <row r="99" spans="1:11" x14ac:dyDescent="0.25">
      <c r="A99" s="37" t="s">
        <v>100</v>
      </c>
      <c r="B99" s="38"/>
      <c r="C99" s="38"/>
      <c r="D99" s="39"/>
      <c r="E99" s="40">
        <f t="shared" si="2"/>
        <v>0</v>
      </c>
      <c r="F99" s="4"/>
      <c r="G99" s="96" t="s">
        <v>17</v>
      </c>
      <c r="H99" s="97"/>
      <c r="I99" s="82">
        <f>SUMIF($G$8:$G$87,G99,$E$8:$E$87)</f>
        <v>125421.34</v>
      </c>
      <c r="J99" s="83"/>
      <c r="K99" s="7"/>
    </row>
    <row r="100" spans="1:11" x14ac:dyDescent="0.25">
      <c r="A100" s="37" t="s">
        <v>101</v>
      </c>
      <c r="B100" s="38"/>
      <c r="C100" s="38"/>
      <c r="D100" s="39"/>
      <c r="E100" s="40">
        <f t="shared" si="2"/>
        <v>0</v>
      </c>
      <c r="F100" s="4"/>
      <c r="G100" s="96" t="s">
        <v>102</v>
      </c>
      <c r="H100" s="97"/>
      <c r="I100" s="82">
        <f>SUMIF($G$8:$G$87,G100,$E$8:$E$87)</f>
        <v>0</v>
      </c>
      <c r="J100" s="83"/>
      <c r="K100" s="7"/>
    </row>
    <row r="101" spans="1:11" x14ac:dyDescent="0.25">
      <c r="A101" s="37" t="s">
        <v>26</v>
      </c>
      <c r="B101" s="38"/>
      <c r="C101" s="38"/>
      <c r="D101" s="39"/>
      <c r="E101" s="40">
        <f t="shared" si="2"/>
        <v>85437.920000000027</v>
      </c>
      <c r="F101" s="4"/>
      <c r="G101" s="96" t="s">
        <v>103</v>
      </c>
      <c r="H101" s="97"/>
      <c r="I101" s="82">
        <f>SUMIF($G$8:$G$87,G101,$E$8:$E$87)</f>
        <v>0</v>
      </c>
      <c r="J101" s="83"/>
      <c r="K101" s="7"/>
    </row>
    <row r="102" spans="1:11" x14ac:dyDescent="0.25">
      <c r="A102" s="37" t="s">
        <v>86</v>
      </c>
      <c r="B102" s="38"/>
      <c r="C102" s="38"/>
      <c r="D102" s="39"/>
      <c r="E102" s="40">
        <f t="shared" si="2"/>
        <v>8793.0300000000007</v>
      </c>
      <c r="F102" s="4"/>
      <c r="G102" s="36"/>
      <c r="H102" s="4"/>
      <c r="I102" s="82">
        <f>SUMIF($G$8:$G$87,G102,$E$8:$E$87)</f>
        <v>0</v>
      </c>
      <c r="J102" s="83"/>
      <c r="K102" s="7"/>
    </row>
    <row r="103" spans="1:11" x14ac:dyDescent="0.25">
      <c r="A103" s="37" t="s">
        <v>80</v>
      </c>
      <c r="B103" s="38"/>
      <c r="C103" s="38"/>
      <c r="D103" s="39"/>
      <c r="E103" s="40">
        <f t="shared" si="2"/>
        <v>1807.44</v>
      </c>
      <c r="F103" s="4"/>
      <c r="G103" s="41" t="s">
        <v>104</v>
      </c>
      <c r="H103" s="42"/>
      <c r="I103" s="86">
        <f>SUM(I98:J102)</f>
        <v>375419.08999999997</v>
      </c>
      <c r="J103" s="87"/>
      <c r="K103" s="43">
        <f>E88-I103</f>
        <v>0</v>
      </c>
    </row>
    <row r="104" spans="1:11" x14ac:dyDescent="0.25">
      <c r="A104" s="37" t="s">
        <v>105</v>
      </c>
      <c r="B104" s="38"/>
      <c r="C104" s="38"/>
      <c r="D104" s="39"/>
      <c r="E104" s="40">
        <f t="shared" si="2"/>
        <v>0</v>
      </c>
      <c r="F104" s="4"/>
      <c r="G104" s="44"/>
      <c r="H104" s="45"/>
      <c r="I104" s="46"/>
      <c r="J104" s="47"/>
      <c r="K104" s="7"/>
    </row>
    <row r="105" spans="1:11" x14ac:dyDescent="0.25">
      <c r="A105" s="37" t="s">
        <v>89</v>
      </c>
      <c r="B105" s="38"/>
      <c r="C105" s="38"/>
      <c r="D105" s="39"/>
      <c r="E105" s="40">
        <f t="shared" si="2"/>
        <v>515.9</v>
      </c>
      <c r="F105" s="4"/>
      <c r="G105" s="48" t="s">
        <v>106</v>
      </c>
      <c r="H105" s="49"/>
      <c r="I105" s="50"/>
      <c r="J105" s="51"/>
    </row>
    <row r="106" spans="1:11" x14ac:dyDescent="0.25">
      <c r="A106" s="37" t="s">
        <v>107</v>
      </c>
      <c r="B106" s="38"/>
      <c r="C106" s="38"/>
      <c r="D106" s="39"/>
      <c r="E106" s="40">
        <f t="shared" si="2"/>
        <v>0</v>
      </c>
      <c r="F106" s="4"/>
      <c r="G106" s="36" t="s">
        <v>108</v>
      </c>
      <c r="H106" s="38"/>
      <c r="I106" s="82">
        <f>'[1]CEF Maio 2018'!I128:J128</f>
        <v>76167.39</v>
      </c>
      <c r="J106" s="83"/>
    </row>
    <row r="107" spans="1:11" x14ac:dyDescent="0.25">
      <c r="A107" s="37" t="s">
        <v>93</v>
      </c>
      <c r="B107" s="38"/>
      <c r="C107" s="38"/>
      <c r="D107" s="39"/>
      <c r="E107" s="40">
        <f t="shared" si="2"/>
        <v>8452.4699999999993</v>
      </c>
      <c r="F107" s="4"/>
      <c r="G107" s="37" t="s">
        <v>60</v>
      </c>
      <c r="H107" s="38"/>
      <c r="I107" s="82">
        <f>SUMIF($G$8:$G$87,G107,$D$8:$D$87)</f>
        <v>189000</v>
      </c>
      <c r="J107" s="83"/>
    </row>
    <row r="108" spans="1:11" x14ac:dyDescent="0.25">
      <c r="A108" s="37" t="s">
        <v>109</v>
      </c>
      <c r="B108" s="38"/>
      <c r="C108" s="38"/>
      <c r="D108" s="39"/>
      <c r="E108" s="40">
        <f t="shared" si="2"/>
        <v>0</v>
      </c>
      <c r="F108" s="4"/>
      <c r="G108" s="96" t="s">
        <v>17</v>
      </c>
      <c r="H108" s="97"/>
      <c r="I108" s="82">
        <f>-SUMIF($G$8:$G$87,G108,$E$8:$E$87)</f>
        <v>-125421.34</v>
      </c>
      <c r="J108" s="83"/>
    </row>
    <row r="109" spans="1:11" x14ac:dyDescent="0.25">
      <c r="A109" s="37" t="s">
        <v>110</v>
      </c>
      <c r="B109" s="38"/>
      <c r="C109" s="38"/>
      <c r="D109" s="39"/>
      <c r="E109" s="40">
        <f t="shared" si="2"/>
        <v>0</v>
      </c>
      <c r="F109" s="4"/>
      <c r="G109" s="36" t="s">
        <v>111</v>
      </c>
      <c r="H109" s="38"/>
      <c r="I109" s="82">
        <v>658.08</v>
      </c>
      <c r="J109" s="83"/>
    </row>
    <row r="110" spans="1:11" x14ac:dyDescent="0.25">
      <c r="A110" s="37" t="s">
        <v>82</v>
      </c>
      <c r="B110" s="38"/>
      <c r="C110" s="38"/>
      <c r="D110" s="39"/>
      <c r="E110" s="40">
        <f t="shared" si="2"/>
        <v>3060.58</v>
      </c>
      <c r="F110" s="4"/>
      <c r="G110" s="52"/>
      <c r="H110" s="53"/>
      <c r="I110" s="94"/>
      <c r="J110" s="95"/>
    </row>
    <row r="111" spans="1:11" x14ac:dyDescent="0.25">
      <c r="A111" s="37" t="s">
        <v>112</v>
      </c>
      <c r="B111" s="38"/>
      <c r="C111" s="38"/>
      <c r="D111" s="39"/>
      <c r="E111" s="40">
        <f t="shared" si="2"/>
        <v>0</v>
      </c>
      <c r="F111" s="4"/>
      <c r="G111" s="54" t="s">
        <v>113</v>
      </c>
      <c r="H111" s="53"/>
      <c r="I111" s="90">
        <f>SUM(I106:J109)</f>
        <v>140404.13</v>
      </c>
      <c r="J111" s="91"/>
    </row>
    <row r="112" spans="1:11" x14ac:dyDescent="0.25">
      <c r="A112" s="37" t="s">
        <v>19</v>
      </c>
      <c r="D112" s="39"/>
      <c r="E112" s="40">
        <f t="shared" si="2"/>
        <v>76091.75</v>
      </c>
      <c r="F112" s="4"/>
      <c r="G112" s="55"/>
      <c r="J112" s="56"/>
      <c r="K112" s="7"/>
    </row>
    <row r="113" spans="1:13" x14ac:dyDescent="0.25">
      <c r="A113" s="37" t="s">
        <v>73</v>
      </c>
      <c r="B113" s="38"/>
      <c r="C113" s="38"/>
      <c r="D113" s="39"/>
      <c r="E113" s="40">
        <f t="shared" si="2"/>
        <v>2160</v>
      </c>
      <c r="F113" s="4"/>
      <c r="G113" s="57" t="s">
        <v>114</v>
      </c>
      <c r="H113" s="58"/>
      <c r="I113" s="92"/>
      <c r="J113" s="93"/>
      <c r="K113" s="7"/>
    </row>
    <row r="114" spans="1:13" x14ac:dyDescent="0.25">
      <c r="A114" s="37" t="s">
        <v>22</v>
      </c>
      <c r="B114" s="38"/>
      <c r="C114" s="38"/>
      <c r="D114" s="39"/>
      <c r="E114" s="40">
        <f t="shared" si="2"/>
        <v>100</v>
      </c>
      <c r="F114" s="4"/>
      <c r="G114" s="59" t="s">
        <v>108</v>
      </c>
      <c r="H114" s="33"/>
      <c r="I114" s="80">
        <v>0</v>
      </c>
      <c r="J114" s="81"/>
      <c r="K114" s="7"/>
    </row>
    <row r="115" spans="1:13" x14ac:dyDescent="0.25">
      <c r="A115" s="37" t="s">
        <v>115</v>
      </c>
      <c r="B115" s="38"/>
      <c r="C115" s="38"/>
      <c r="D115" s="39"/>
      <c r="E115" s="40">
        <f t="shared" si="2"/>
        <v>0</v>
      </c>
      <c r="F115" s="4"/>
      <c r="G115" s="37" t="s">
        <v>116</v>
      </c>
      <c r="H115" s="38"/>
      <c r="I115" s="82">
        <f>SUMIF($G$8:$G$87,G115,$E$8:$E$87)</f>
        <v>0</v>
      </c>
      <c r="J115" s="83"/>
      <c r="K115" s="7"/>
    </row>
    <row r="116" spans="1:13" x14ac:dyDescent="0.25">
      <c r="A116" s="37"/>
      <c r="B116" s="38"/>
      <c r="C116" s="38"/>
      <c r="D116" s="39"/>
      <c r="E116" s="40">
        <f t="shared" si="2"/>
        <v>0</v>
      </c>
      <c r="F116" s="4"/>
      <c r="G116" s="36" t="s">
        <v>117</v>
      </c>
      <c r="H116" s="38"/>
      <c r="I116" s="82">
        <f>-SUMIF($G$8:$G$87,G116,$D$8:$D$87)</f>
        <v>0</v>
      </c>
      <c r="J116" s="83"/>
      <c r="K116" s="7"/>
    </row>
    <row r="117" spans="1:13" x14ac:dyDescent="0.25">
      <c r="A117" s="36"/>
      <c r="B117" s="38"/>
      <c r="C117" s="38"/>
      <c r="D117" s="39"/>
      <c r="E117" s="40">
        <f t="shared" si="2"/>
        <v>0</v>
      </c>
      <c r="F117" s="4"/>
      <c r="G117" s="52"/>
      <c r="H117" s="53"/>
      <c r="I117" s="94"/>
      <c r="J117" s="95"/>
      <c r="K117" s="7"/>
    </row>
    <row r="118" spans="1:13" x14ac:dyDescent="0.25">
      <c r="A118" s="36"/>
      <c r="B118" s="38"/>
      <c r="C118" s="38"/>
      <c r="D118" s="39"/>
      <c r="E118" s="40">
        <f t="shared" si="2"/>
        <v>0</v>
      </c>
      <c r="F118" s="4"/>
      <c r="G118" s="54" t="s">
        <v>118</v>
      </c>
      <c r="H118" s="53"/>
      <c r="I118" s="86">
        <f>SUM(I114:J117)</f>
        <v>0</v>
      </c>
      <c r="J118" s="87"/>
      <c r="K118" s="7"/>
    </row>
    <row r="119" spans="1:13" x14ac:dyDescent="0.25">
      <c r="A119" s="37"/>
      <c r="B119" s="38"/>
      <c r="C119" s="38"/>
      <c r="D119" s="39"/>
      <c r="E119" s="40">
        <f t="shared" si="2"/>
        <v>0</v>
      </c>
      <c r="F119" s="4"/>
      <c r="G119" s="55"/>
      <c r="J119" s="56"/>
      <c r="K119" s="7"/>
    </row>
    <row r="120" spans="1:13" x14ac:dyDescent="0.25">
      <c r="A120" s="37"/>
      <c r="B120" s="38"/>
      <c r="C120" s="38"/>
      <c r="D120" s="39"/>
      <c r="E120" s="40">
        <f t="shared" si="2"/>
        <v>0</v>
      </c>
      <c r="F120" s="4"/>
      <c r="G120" s="48" t="s">
        <v>119</v>
      </c>
      <c r="H120" s="49"/>
      <c r="I120" s="50"/>
      <c r="J120" s="51"/>
      <c r="K120" s="7"/>
    </row>
    <row r="121" spans="1:13" x14ac:dyDescent="0.25">
      <c r="A121" s="37"/>
      <c r="B121" s="38"/>
      <c r="C121" s="38"/>
      <c r="D121" s="39"/>
      <c r="E121" s="40">
        <f t="shared" si="2"/>
        <v>0</v>
      </c>
      <c r="F121" s="4"/>
      <c r="G121" s="36" t="s">
        <v>108</v>
      </c>
      <c r="H121" s="38"/>
      <c r="I121" s="88">
        <f>'[1]CEF Maio 2018'!I142:J142</f>
        <v>0</v>
      </c>
      <c r="J121" s="89"/>
      <c r="K121" s="7"/>
    </row>
    <row r="122" spans="1:13" x14ac:dyDescent="0.25">
      <c r="A122" s="37"/>
      <c r="B122" s="38"/>
      <c r="C122" s="38"/>
      <c r="D122" s="39"/>
      <c r="E122" s="40">
        <f t="shared" si="2"/>
        <v>0</v>
      </c>
      <c r="F122" s="4"/>
      <c r="G122" s="36" t="s">
        <v>120</v>
      </c>
      <c r="H122" s="38"/>
      <c r="I122" s="74">
        <v>249997.75</v>
      </c>
      <c r="J122" s="75"/>
      <c r="K122" s="7"/>
    </row>
    <row r="123" spans="1:13" x14ac:dyDescent="0.25">
      <c r="A123" s="37"/>
      <c r="B123" s="38"/>
      <c r="C123" s="38"/>
      <c r="D123" s="39"/>
      <c r="E123" s="40">
        <f t="shared" si="2"/>
        <v>0</v>
      </c>
      <c r="F123" s="4"/>
      <c r="G123" s="36" t="s">
        <v>24</v>
      </c>
      <c r="H123" s="38"/>
      <c r="I123" s="82">
        <f>-SUMIF($G$8:$G$87,G123,$E$8:$E$87)</f>
        <v>-249997.75</v>
      </c>
      <c r="J123" s="83"/>
      <c r="K123" s="7"/>
    </row>
    <row r="124" spans="1:13" x14ac:dyDescent="0.25">
      <c r="A124" s="37"/>
      <c r="B124" s="38"/>
      <c r="C124" s="38"/>
      <c r="D124" s="39"/>
      <c r="E124" s="40">
        <f t="shared" si="2"/>
        <v>0</v>
      </c>
      <c r="F124" s="4"/>
      <c r="G124" s="52"/>
      <c r="H124" s="53"/>
      <c r="I124" s="84"/>
      <c r="J124" s="85"/>
      <c r="K124" s="7"/>
    </row>
    <row r="125" spans="1:13" x14ac:dyDescent="0.25">
      <c r="A125" s="37"/>
      <c r="B125" s="38"/>
      <c r="C125" s="38"/>
      <c r="D125" s="39"/>
      <c r="E125" s="40">
        <f t="shared" si="2"/>
        <v>0</v>
      </c>
      <c r="F125" s="4"/>
      <c r="G125" s="54" t="s">
        <v>113</v>
      </c>
      <c r="H125" s="53"/>
      <c r="I125" s="90">
        <f>SUM(I121:J124)</f>
        <v>0</v>
      </c>
      <c r="J125" s="91"/>
      <c r="K125" s="7"/>
      <c r="M125" s="1"/>
    </row>
    <row r="126" spans="1:13" x14ac:dyDescent="0.25">
      <c r="A126" s="37"/>
      <c r="B126" s="38"/>
      <c r="C126" s="38"/>
      <c r="D126" s="39"/>
      <c r="E126" s="40">
        <f t="shared" si="2"/>
        <v>0</v>
      </c>
      <c r="F126" s="4"/>
      <c r="G126" s="37"/>
      <c r="H126" s="4"/>
      <c r="I126" s="4"/>
      <c r="J126" s="60"/>
      <c r="K126" s="7"/>
    </row>
    <row r="127" spans="1:13" x14ac:dyDescent="0.25">
      <c r="A127" s="37"/>
      <c r="B127" s="38"/>
      <c r="C127" s="38"/>
      <c r="D127" s="39"/>
      <c r="E127" s="40">
        <f t="shared" si="2"/>
        <v>0</v>
      </c>
      <c r="F127" s="4"/>
      <c r="G127" s="57" t="s">
        <v>121</v>
      </c>
      <c r="H127" s="58"/>
      <c r="I127" s="58"/>
      <c r="J127" s="61"/>
      <c r="K127" s="7"/>
    </row>
    <row r="128" spans="1:13" x14ac:dyDescent="0.25">
      <c r="A128" s="36"/>
      <c r="B128" s="38"/>
      <c r="C128" s="38"/>
      <c r="D128" s="39"/>
      <c r="E128" s="40">
        <f t="shared" si="2"/>
        <v>0</v>
      </c>
      <c r="F128" s="4"/>
      <c r="G128" s="32" t="s">
        <v>122</v>
      </c>
      <c r="H128" s="62"/>
      <c r="I128" s="80">
        <f>'[1]CEF Maio 2018'!I149:J149</f>
        <v>36677.22</v>
      </c>
      <c r="J128" s="81"/>
      <c r="K128" s="7"/>
    </row>
    <row r="129" spans="1:11" x14ac:dyDescent="0.25">
      <c r="A129" s="37"/>
      <c r="B129" s="38"/>
      <c r="C129" s="38"/>
      <c r="D129" s="39"/>
      <c r="E129" s="40">
        <f t="shared" si="2"/>
        <v>0</v>
      </c>
      <c r="F129" s="4"/>
      <c r="G129" s="37" t="s">
        <v>123</v>
      </c>
      <c r="I129" s="82">
        <v>16990.71</v>
      </c>
      <c r="J129" s="83"/>
      <c r="K129" s="7"/>
    </row>
    <row r="130" spans="1:11" x14ac:dyDescent="0.25">
      <c r="A130" s="37"/>
      <c r="B130" s="38"/>
      <c r="C130" s="38"/>
      <c r="D130" s="39"/>
      <c r="E130" s="40">
        <f t="shared" si="2"/>
        <v>0</v>
      </c>
      <c r="F130" s="4"/>
      <c r="G130" s="37"/>
      <c r="H130" s="3"/>
      <c r="I130" s="82"/>
      <c r="J130" s="83"/>
      <c r="K130" s="7"/>
    </row>
    <row r="131" spans="1:11" x14ac:dyDescent="0.25">
      <c r="A131" s="37"/>
      <c r="B131" s="38"/>
      <c r="C131" s="38"/>
      <c r="D131" s="39"/>
      <c r="E131" s="40">
        <f t="shared" si="2"/>
        <v>0</v>
      </c>
      <c r="F131" s="4"/>
      <c r="G131" s="52" t="s">
        <v>124</v>
      </c>
      <c r="H131" s="53"/>
      <c r="I131" s="84">
        <f>SUMIF($G$8:$G$87,G131,$D$8:$D$87)</f>
        <v>0</v>
      </c>
      <c r="J131" s="85"/>
      <c r="K131" s="7"/>
    </row>
    <row r="132" spans="1:11" x14ac:dyDescent="0.25">
      <c r="A132" s="36"/>
      <c r="B132" s="38"/>
      <c r="C132" s="38"/>
      <c r="D132" s="39"/>
      <c r="E132" s="40">
        <f t="shared" si="2"/>
        <v>0</v>
      </c>
      <c r="F132" s="4"/>
      <c r="G132" s="41" t="s">
        <v>118</v>
      </c>
      <c r="H132" s="42"/>
      <c r="I132" s="86">
        <f>SUM(I128:J131)</f>
        <v>53667.93</v>
      </c>
      <c r="J132" s="87"/>
      <c r="K132" s="7"/>
    </row>
    <row r="133" spans="1:11" x14ac:dyDescent="0.25">
      <c r="A133" s="37"/>
      <c r="B133" s="38"/>
      <c r="C133" s="38"/>
      <c r="D133" s="39"/>
      <c r="E133" s="40">
        <f t="shared" si="2"/>
        <v>0</v>
      </c>
      <c r="F133" s="4"/>
      <c r="G133" s="55"/>
      <c r="J133" s="56"/>
      <c r="K133" s="7"/>
    </row>
    <row r="134" spans="1:11" x14ac:dyDescent="0.25">
      <c r="A134" s="37"/>
      <c r="B134" s="38"/>
      <c r="C134" s="38"/>
      <c r="D134" s="39"/>
      <c r="E134" s="40">
        <f t="shared" si="2"/>
        <v>0</v>
      </c>
      <c r="F134" s="4"/>
      <c r="G134" s="48" t="s">
        <v>125</v>
      </c>
      <c r="H134" s="63"/>
      <c r="I134" s="63"/>
      <c r="J134" s="64"/>
      <c r="K134" s="7"/>
    </row>
    <row r="135" spans="1:11" x14ac:dyDescent="0.25">
      <c r="A135" s="52"/>
      <c r="B135" s="65"/>
      <c r="C135" s="65"/>
      <c r="D135" s="66"/>
      <c r="E135" s="67"/>
      <c r="F135" s="4"/>
      <c r="G135" s="36" t="s">
        <v>126</v>
      </c>
      <c r="H135" s="38"/>
      <c r="I135" s="74">
        <f>'[1]CEF Maio 2018'!I156:J156</f>
        <v>57586.930000000008</v>
      </c>
      <c r="J135" s="75"/>
      <c r="K135" s="7"/>
    </row>
    <row r="136" spans="1:11" x14ac:dyDescent="0.25">
      <c r="A136" s="72" t="s">
        <v>104</v>
      </c>
      <c r="B136" s="73"/>
      <c r="C136" s="73"/>
      <c r="D136" s="68"/>
      <c r="E136" s="69">
        <f>SUM(E98:E134)</f>
        <v>375419.09000000008</v>
      </c>
      <c r="F136" s="4"/>
      <c r="G136" s="37" t="s">
        <v>127</v>
      </c>
      <c r="H136" s="38"/>
      <c r="I136" s="74"/>
      <c r="J136" s="75"/>
      <c r="K136" s="7"/>
    </row>
    <row r="137" spans="1:11" x14ac:dyDescent="0.25">
      <c r="F137" s="4"/>
      <c r="G137" s="36"/>
      <c r="H137" s="38"/>
      <c r="I137" s="74"/>
      <c r="J137" s="75"/>
      <c r="K137" s="7"/>
    </row>
    <row r="138" spans="1:11" x14ac:dyDescent="0.25">
      <c r="E138" s="70">
        <f>D88-E136</f>
        <v>0</v>
      </c>
      <c r="F138" s="4"/>
      <c r="G138" s="37"/>
      <c r="I138" s="76"/>
      <c r="J138" s="77"/>
      <c r="K138" s="7"/>
    </row>
    <row r="139" spans="1:11" x14ac:dyDescent="0.25">
      <c r="F139" s="4"/>
      <c r="G139" s="41" t="s">
        <v>113</v>
      </c>
      <c r="H139" s="71"/>
      <c r="I139" s="78">
        <f>SUM(I135:J138)</f>
        <v>57586.930000000008</v>
      </c>
      <c r="J139" s="79"/>
      <c r="K139" s="7"/>
    </row>
    <row r="140" spans="1:11" x14ac:dyDescent="0.25">
      <c r="A140" s="37"/>
      <c r="B140" s="38"/>
      <c r="C140" s="38"/>
      <c r="D140" s="39"/>
      <c r="K140" s="7"/>
    </row>
    <row r="141" spans="1:11" x14ac:dyDescent="0.25">
      <c r="A141" s="37"/>
      <c r="B141" s="38"/>
      <c r="C141" s="38"/>
      <c r="D141" s="39"/>
      <c r="G141" s="45"/>
      <c r="H141" s="45"/>
      <c r="I141" s="46"/>
      <c r="J141" s="46"/>
      <c r="K141" s="7"/>
    </row>
    <row r="142" spans="1:11" x14ac:dyDescent="0.25">
      <c r="D142"/>
      <c r="F142" s="4"/>
      <c r="G142" s="45"/>
      <c r="H142" s="45"/>
      <c r="I142" s="46"/>
      <c r="J142" s="46"/>
      <c r="K142" s="7"/>
    </row>
    <row r="144" spans="1:11" x14ac:dyDescent="0.25">
      <c r="E144" s="70"/>
    </row>
    <row r="145" spans="5:5" x14ac:dyDescent="0.25">
      <c r="E145" s="70"/>
    </row>
    <row r="148" spans="5:5" x14ac:dyDescent="0.25">
      <c r="E148" s="70"/>
    </row>
  </sheetData>
  <mergeCells count="47">
    <mergeCell ref="A93:K93"/>
    <mergeCell ref="A2:K2"/>
    <mergeCell ref="A4:K4"/>
    <mergeCell ref="A6:F6"/>
    <mergeCell ref="G6:K6"/>
    <mergeCell ref="A88:B88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A136:C136"/>
    <mergeCell ref="I136:J136"/>
    <mergeCell ref="I137:J137"/>
    <mergeCell ref="I138:J138"/>
    <mergeCell ref="I139:J13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Luis Garcia</dc:creator>
  <cp:lastModifiedBy>Washington Luis Garcia</cp:lastModifiedBy>
  <dcterms:created xsi:type="dcterms:W3CDTF">2020-05-18T15:50:33Z</dcterms:created>
  <dcterms:modified xsi:type="dcterms:W3CDTF">2020-05-18T17:21:04Z</dcterms:modified>
</cp:coreProperties>
</file>