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89925\Pictures\ECHAPORA\2018\"/>
    </mc:Choice>
  </mc:AlternateContent>
  <xr:revisionPtr revIDLastSave="0" documentId="13_ncr:1_{8C90D28B-EEC0-4674-AA32-9F31A931F52A}" xr6:coauthVersionLast="45" xr6:coauthVersionMax="45" xr10:uidLastSave="{00000000-0000-0000-0000-000000000000}"/>
  <bookViews>
    <workbookView xWindow="-120" yWindow="-120" windowWidth="20730" windowHeight="11160" xr2:uid="{3E7F2531-F802-4F16-9B62-F6E29E0342D3}"/>
  </bookViews>
  <sheets>
    <sheet name="MAIO 2018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2" i="1" l="1"/>
  <c r="I156" i="1" s="1"/>
  <c r="E151" i="1"/>
  <c r="E150" i="1"/>
  <c r="E149" i="1"/>
  <c r="I148" i="1"/>
  <c r="E148" i="1"/>
  <c r="E147" i="1"/>
  <c r="E146" i="1"/>
  <c r="I145" i="1"/>
  <c r="I149" i="1" s="1"/>
  <c r="E145" i="1"/>
  <c r="E144" i="1"/>
  <c r="E143" i="1"/>
  <c r="I142" i="1"/>
  <c r="E142" i="1"/>
  <c r="E141" i="1"/>
  <c r="I140" i="1"/>
  <c r="E140" i="1"/>
  <c r="E139" i="1"/>
  <c r="I138" i="1"/>
  <c r="E138" i="1"/>
  <c r="E137" i="1"/>
  <c r="E136" i="1"/>
  <c r="E135" i="1"/>
  <c r="E134" i="1"/>
  <c r="I133" i="1"/>
  <c r="E133" i="1"/>
  <c r="I132" i="1"/>
  <c r="I135" i="1" s="1"/>
  <c r="E132" i="1"/>
  <c r="E131" i="1"/>
  <c r="E129" i="1"/>
  <c r="E128" i="1"/>
  <c r="E127" i="1"/>
  <c r="E126" i="1"/>
  <c r="I125" i="1"/>
  <c r="E125" i="1"/>
  <c r="I124" i="1"/>
  <c r="E124" i="1"/>
  <c r="I123" i="1"/>
  <c r="I128" i="1" s="1"/>
  <c r="E123" i="1"/>
  <c r="E122" i="1"/>
  <c r="E121" i="1"/>
  <c r="E120" i="1"/>
  <c r="I119" i="1"/>
  <c r="E119" i="1"/>
  <c r="I118" i="1"/>
  <c r="E118" i="1"/>
  <c r="I117" i="1"/>
  <c r="E117" i="1"/>
  <c r="I116" i="1"/>
  <c r="I120" i="1" s="1"/>
  <c r="E116" i="1"/>
  <c r="I115" i="1"/>
  <c r="E115" i="1"/>
  <c r="E153" i="1" s="1"/>
  <c r="E105" i="1"/>
  <c r="K120" i="1" s="1"/>
  <c r="D105" i="1"/>
  <c r="F9" i="1"/>
  <c r="F105" i="1" s="1"/>
  <c r="F10" i="1" l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</calcChain>
</file>

<file path=xl/sharedStrings.xml><?xml version="1.0" encoding="utf-8"?>
<sst xmlns="http://schemas.openxmlformats.org/spreadsheetml/2006/main" count="325" uniqueCount="129">
  <si>
    <t>ASSOCIAÇÃO BENEFICENTE HOSPITAL UNIVERSITARIO - PREFEITURA MUNICIPAL DE ECHAPORÃ</t>
  </si>
  <si>
    <t>Demonstrativo de Despesas Maio 2018 - Conta CEF. 1925-8</t>
  </si>
  <si>
    <t>CONTROLE BANCARIO - EXTRATO</t>
  </si>
  <si>
    <t>CONTAS A PAGAR</t>
  </si>
  <si>
    <t>DATA</t>
  </si>
  <si>
    <t>DOCUMENTO</t>
  </si>
  <si>
    <t>HISTORICO</t>
  </si>
  <si>
    <t>DEBITO</t>
  </si>
  <si>
    <t>CREDITO</t>
  </si>
  <si>
    <t>SALDO</t>
  </si>
  <si>
    <t>CLASSIFICACAO GERENCIAL</t>
  </si>
  <si>
    <t>NOME CREDOR</t>
  </si>
  <si>
    <t>NF/DOC</t>
  </si>
  <si>
    <t>DUP.</t>
  </si>
  <si>
    <t>EMISSAO</t>
  </si>
  <si>
    <t>SALDO INICIAL</t>
  </si>
  <si>
    <t>PAG BOLETO</t>
  </si>
  <si>
    <t>VALE ALIMENTAÇÃO</t>
  </si>
  <si>
    <t>COMPANHIA BRASILEIRA DE SOLUCOES E SERVICOS</t>
  </si>
  <si>
    <t>CHEQ COMP</t>
  </si>
  <si>
    <t>SERVICOS TERCEIRIZADOS - MEDICOS</t>
  </si>
  <si>
    <t>MONIQUE ELANA DA CONCEICAO</t>
  </si>
  <si>
    <t>RESG AUTOM</t>
  </si>
  <si>
    <t>RESGATE APLICAÇÃO FINANCEIRA - CEF 1925-8</t>
  </si>
  <si>
    <t>CRED TEV</t>
  </si>
  <si>
    <t>RECEB. EMPRESTIMO ABHU</t>
  </si>
  <si>
    <t>VERONEZ LIFE EIRELI</t>
  </si>
  <si>
    <t>FOLHA DE PGTO</t>
  </si>
  <si>
    <t>ALINE CASSIANO MARQUES</t>
  </si>
  <si>
    <t>IZABEL CARDOSO DINIZ</t>
  </si>
  <si>
    <t>CHEQUE SAC</t>
  </si>
  <si>
    <t>RESCISÃO</t>
  </si>
  <si>
    <t>ALINE CINTIA SILVA BORGES</t>
  </si>
  <si>
    <t>LETICIA NEGRI MARQUES DE SOUZA</t>
  </si>
  <si>
    <t>ADRIANO GARCIA DE ROSSI ORTIZ</t>
  </si>
  <si>
    <t>LIVIA PANOBIANCO HOSOYA</t>
  </si>
  <si>
    <t>NICOLE EMANUELE DE PAULA LIMA</t>
  </si>
  <si>
    <t>ZILMA VIEIRA BARBOSA</t>
  </si>
  <si>
    <t>ROSA INES RIBEIRO</t>
  </si>
  <si>
    <t>ANDREIA FOGACA SANTA ANA</t>
  </si>
  <si>
    <t>VANESSA ALVES SALCEDO</t>
  </si>
  <si>
    <t>PATRICIA ALVES DOS SANTOS LIMA</t>
  </si>
  <si>
    <t>ROSILENE APARECIDA SCHINCKE LEITE</t>
  </si>
  <si>
    <t>ELIANE APARECIDA SAMPAIO DE MELO</t>
  </si>
  <si>
    <t>VERA LUCIA AMBROZIM</t>
  </si>
  <si>
    <t>LUIZA HELENA PAGLIONI</t>
  </si>
  <si>
    <t>FABIANE FRANCISCA PANOBIANCO</t>
  </si>
  <si>
    <t>JULIANA DE PAULA TAVARES</t>
  </si>
  <si>
    <t>VANIA MARIA CORREIA</t>
  </si>
  <si>
    <t>KEREN DA SILVA MESSIAS FERREIRA</t>
  </si>
  <si>
    <t>CRED TED</t>
  </si>
  <si>
    <t>RECEBIMENTO MENSAL REPASSE - ECHAPORA</t>
  </si>
  <si>
    <t>ANDREA DE CASSIA VELA CORDEIRO</t>
  </si>
  <si>
    <t>MARIA CELIA MACIEL</t>
  </si>
  <si>
    <t>TAMIRIS FERNANDA DO NASCIMENTO CAMPOS</t>
  </si>
  <si>
    <t>DANIELE RIBEIRO DINIZ</t>
  </si>
  <si>
    <t>AMANDA MILANI ALVES DE PAULA</t>
  </si>
  <si>
    <t>NATALIA CRISTINA DORCE MARIA DE SOUSA</t>
  </si>
  <si>
    <t>PRISCIELLI WAITHMAM NATALINO</t>
  </si>
  <si>
    <t>JOSI LILIANE GRATAO FORNAZIERI</t>
  </si>
  <si>
    <t>CRISTIANE SCARABOTO</t>
  </si>
  <si>
    <t>ELSON DA COSTA DEMETRIO</t>
  </si>
  <si>
    <t>SILVIO CESAR SOARES</t>
  </si>
  <si>
    <t>ALDO CESAR GUALTER DE OLIVEIRA</t>
  </si>
  <si>
    <t>CASSIANA ANDREIA PEREIRA DE SOUSA</t>
  </si>
  <si>
    <t>DESPESAS COM VIAGEM</t>
  </si>
  <si>
    <t>ROSEMEIRE CORREA DE SANTANA - RELATORIO DE VIAGEM</t>
  </si>
  <si>
    <t>DANIEL JOSE RAMALHO JUNIOR</t>
  </si>
  <si>
    <t>EVERTON RODRIGUES DAMACENO</t>
  </si>
  <si>
    <t>ESTORNO - AQUISIÇÃO DE IMOBILIZADO</t>
  </si>
  <si>
    <t>MARIA CRISTINA DOS SANTOS</t>
  </si>
  <si>
    <t>PEDRO DONIZETE CORREA</t>
  </si>
  <si>
    <t>TR TEV IBC</t>
  </si>
  <si>
    <t>TARIFA BANCARIA - ECHAPORA</t>
  </si>
  <si>
    <t>GISELE SHINKI MONTANHER</t>
  </si>
  <si>
    <t>TEV MESM T</t>
  </si>
  <si>
    <t>PAGAMENTO DE EMPRESTIMO RECEBIDO DA ABHU</t>
  </si>
  <si>
    <t>NAGILA DA SILVA RIBEIRO</t>
  </si>
  <si>
    <t>ERICA XAVIER PEIXOTO</t>
  </si>
  <si>
    <t>MATERIAIS PARA ESCRITORIO</t>
  </si>
  <si>
    <t>SONODA INFORMATICA LTDA ME</t>
  </si>
  <si>
    <t>SIMONE RODRIGUES DOS REIS FERREIRA</t>
  </si>
  <si>
    <t>DEB P FGTS</t>
  </si>
  <si>
    <t>FGTS</t>
  </si>
  <si>
    <t>GRRF - GUIA DE RECOLHIMENTO RESCISORIO DO FGTS</t>
  </si>
  <si>
    <t>LEDA MARIA TAVARES ALVES</t>
  </si>
  <si>
    <t>APLICACAO</t>
  </si>
  <si>
    <t>APLIC. CAIXA ECONOMICA FEDERAL - (1925-8) ECHAPORA</t>
  </si>
  <si>
    <t>ARTHUR SILVEIRA BARBOSA DA SILVA</t>
  </si>
  <si>
    <t>DOC/TED INTERNET</t>
  </si>
  <si>
    <t>ENVIO TED</t>
  </si>
  <si>
    <t>BADEF SAUDE DE FRANCA - SERVICOS MEDICOS E ODONTOLOGICOS</t>
  </si>
  <si>
    <t>LUCAS MARTINS PEDROSO</t>
  </si>
  <si>
    <t>ALBAROSSI SERVICOS MEDICOS LTDA</t>
  </si>
  <si>
    <t>PAG GPS</t>
  </si>
  <si>
    <t>INSS</t>
  </si>
  <si>
    <t>INSS/GPS - (COD 2305) - ECHAPORA</t>
  </si>
  <si>
    <t>PAG DARF</t>
  </si>
  <si>
    <t>IRRF - RETIDO</t>
  </si>
  <si>
    <t>IRRF - (COD 1708) - ECHAPORA</t>
  </si>
  <si>
    <t>PIS/COFINS/CSLL - RETIDO</t>
  </si>
  <si>
    <t>PIS/COFINS/CSLL - (COD 5952) - ECHAPORA</t>
  </si>
  <si>
    <t>MENSALIDADES ASSOCIATIVAS ABHU</t>
  </si>
  <si>
    <t>SIND EMPREG SAUDE- MENS SINDICATO</t>
  </si>
  <si>
    <t>MANUT CTA</t>
  </si>
  <si>
    <t>Totais</t>
  </si>
  <si>
    <t>* OS DOCUMENTOS INDICADOS NA PLANILHA ACIMA ESTÃO A DISPOSIÇÃO PARA CONSULTA NO DEPARTAMENTO DE CONTABILIDADE DA ASSOCIAÇÃO BENEFICENTE HOSPITAL UNIVERSITÁRIO</t>
  </si>
  <si>
    <t>Balancete Financeiro Maio 2018 - Conta CEF. 1925-8</t>
  </si>
  <si>
    <t>Resumo Debitos por Classificação</t>
  </si>
  <si>
    <t>Resumo Creditos por Classificação</t>
  </si>
  <si>
    <t>Total</t>
  </si>
  <si>
    <t>Resumo Aplicação CEF</t>
  </si>
  <si>
    <t>SALDO MÊS ANTERIOR</t>
  </si>
  <si>
    <t>PGTO COM ESTORNO FUTURO</t>
  </si>
  <si>
    <t>RENDIMENTO</t>
  </si>
  <si>
    <t xml:space="preserve">Saldo </t>
  </si>
  <si>
    <t>Resumo Emprestimos CEF</t>
  </si>
  <si>
    <t>EMPRESTIMO RECEBIDO DA ABHU</t>
  </si>
  <si>
    <t>PGTO EMPRESTIMO ABHU</t>
  </si>
  <si>
    <t>Saldo</t>
  </si>
  <si>
    <t>Resumo Credito Prefeitura</t>
  </si>
  <si>
    <t>CREDITO CONTRATUAL COMPETENCIA ATUAL</t>
  </si>
  <si>
    <t>Resumo Rateio Administrativo</t>
  </si>
  <si>
    <t>RATEIO ADMINISTRATIVO ABHU ACUMULADO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</si>
  <si>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MAIO 2018</t>
    </r>
  </si>
  <si>
    <t>PAGAMENTO DE RATEIO UPA P/ ABHU</t>
  </si>
  <si>
    <t>Resumo Provisões 13º / Férias / Rescisão</t>
  </si>
  <si>
    <t>PROVISÃO ACUMULADA</t>
  </si>
  <si>
    <r>
      <t xml:space="preserve">PROVISÃO MÊS </t>
    </r>
    <r>
      <rPr>
        <b/>
        <sz val="11"/>
        <color theme="1"/>
        <rFont val="Calibri"/>
        <family val="2"/>
        <scheme val="minor"/>
      </rPr>
      <t>MAIO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</si>
</sst>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8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14" fontId="0" fillId="0" borderId="0" xfId="0" applyNumberFormat="1"/>
    <xf numFmtId="0" fontId="6" fillId="0" borderId="0" xfId="0" applyFont="1"/>
    <xf numFmtId="43" fontId="6" fillId="0" borderId="0" xfId="1" applyFont="1"/>
    <xf numFmtId="0" fontId="6" fillId="0" borderId="0" xfId="0" applyFont="1" applyAlignment="1">
      <alignment horizontal="center"/>
    </xf>
    <xf numFmtId="14" fontId="6" fillId="0" borderId="0" xfId="0" applyNumberFormat="1" applyFont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43" fontId="7" fillId="2" borderId="2" xfId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4" fontId="7" fillId="2" borderId="6" xfId="0" applyNumberFormat="1" applyFont="1" applyFill="1" applyBorder="1" applyAlignment="1">
      <alignment horizontal="center"/>
    </xf>
    <xf numFmtId="14" fontId="6" fillId="0" borderId="7" xfId="0" applyNumberFormat="1" applyFont="1" applyBorder="1"/>
    <xf numFmtId="0" fontId="6" fillId="0" borderId="8" xfId="0" applyFont="1" applyBorder="1"/>
    <xf numFmtId="43" fontId="6" fillId="0" borderId="8" xfId="1" applyFont="1" applyBorder="1"/>
    <xf numFmtId="43" fontId="6" fillId="0" borderId="9" xfId="1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8" xfId="0" applyFont="1" applyBorder="1" applyAlignment="1">
      <alignment horizontal="center"/>
    </xf>
    <xf numFmtId="14" fontId="6" fillId="0" borderId="12" xfId="0" applyNumberFormat="1" applyFont="1" applyBorder="1"/>
    <xf numFmtId="0" fontId="7" fillId="0" borderId="15" xfId="0" applyFont="1" applyBorder="1"/>
    <xf numFmtId="43" fontId="7" fillId="0" borderId="15" xfId="1" applyFont="1" applyBorder="1"/>
    <xf numFmtId="43" fontId="7" fillId="0" borderId="16" xfId="0" applyNumberFormat="1" applyFont="1" applyBorder="1"/>
    <xf numFmtId="0" fontId="6" fillId="0" borderId="17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5" xfId="0" applyFont="1" applyBorder="1" applyAlignment="1">
      <alignment horizontal="center"/>
    </xf>
    <xf numFmtId="14" fontId="6" fillId="0" borderId="18" xfId="0" applyNumberFormat="1" applyFont="1" applyBorder="1"/>
    <xf numFmtId="0" fontId="8" fillId="0" borderId="0" xfId="0" applyFont="1"/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43" fontId="0" fillId="0" borderId="20" xfId="1" applyFont="1" applyBorder="1"/>
    <xf numFmtId="43" fontId="6" fillId="0" borderId="21" xfId="1" applyFont="1" applyBorder="1"/>
    <xf numFmtId="0" fontId="6" fillId="0" borderId="22" xfId="0" applyFont="1" applyBorder="1" applyAlignment="1">
      <alignment horizontal="left"/>
    </xf>
    <xf numFmtId="0" fontId="6" fillId="0" borderId="22" xfId="0" applyFont="1" applyBorder="1"/>
    <xf numFmtId="0" fontId="6" fillId="0" borderId="0" xfId="0" applyFont="1" applyAlignment="1">
      <alignment horizontal="left"/>
    </xf>
    <xf numFmtId="43" fontId="0" fillId="0" borderId="0" xfId="1" applyFont="1" applyBorder="1"/>
    <xf numFmtId="43" fontId="6" fillId="0" borderId="23" xfId="1" applyFont="1" applyBorder="1"/>
    <xf numFmtId="0" fontId="7" fillId="0" borderId="9" xfId="0" applyFont="1" applyBorder="1"/>
    <xf numFmtId="0" fontId="7" fillId="0" borderId="24" xfId="0" applyFont="1" applyBorder="1"/>
    <xf numFmtId="43" fontId="6" fillId="0" borderId="0" xfId="0" applyNumberFormat="1" applyFont="1"/>
    <xf numFmtId="0" fontId="7" fillId="0" borderId="22" xfId="0" applyFont="1" applyBorder="1"/>
    <xf numFmtId="0" fontId="7" fillId="0" borderId="0" xfId="0" applyFont="1"/>
    <xf numFmtId="43" fontId="7" fillId="0" borderId="0" xfId="1" applyFont="1" applyBorder="1" applyAlignment="1">
      <alignment horizontal="center"/>
    </xf>
    <xf numFmtId="43" fontId="7" fillId="0" borderId="23" xfId="1" applyFont="1" applyBorder="1" applyAlignment="1">
      <alignment horizontal="center"/>
    </xf>
    <xf numFmtId="0" fontId="7" fillId="3" borderId="9" xfId="0" applyFont="1" applyFill="1" applyBorder="1"/>
    <xf numFmtId="0" fontId="6" fillId="3" borderId="24" xfId="0" applyFont="1" applyFill="1" applyBorder="1"/>
    <xf numFmtId="0" fontId="6" fillId="3" borderId="24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0" borderId="25" xfId="0" applyFont="1" applyBorder="1"/>
    <xf numFmtId="0" fontId="6" fillId="0" borderId="26" xfId="0" applyFont="1" applyBorder="1"/>
    <xf numFmtId="0" fontId="7" fillId="0" borderId="25" xfId="0" applyFont="1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7" fillId="3" borderId="19" xfId="0" applyFont="1" applyFill="1" applyBorder="1"/>
    <xf numFmtId="0" fontId="7" fillId="3" borderId="20" xfId="0" applyFont="1" applyFill="1" applyBorder="1"/>
    <xf numFmtId="0" fontId="6" fillId="0" borderId="23" xfId="0" applyFont="1" applyBorder="1" applyAlignment="1">
      <alignment horizontal="center"/>
    </xf>
    <xf numFmtId="0" fontId="7" fillId="3" borderId="21" xfId="0" applyFont="1" applyFill="1" applyBorder="1"/>
    <xf numFmtId="0" fontId="6" fillId="0" borderId="19" xfId="0" applyFont="1" applyBorder="1"/>
    <xf numFmtId="0" fontId="6" fillId="0" borderId="20" xfId="0" applyFont="1" applyBorder="1"/>
    <xf numFmtId="0" fontId="7" fillId="3" borderId="24" xfId="0" applyFont="1" applyFill="1" applyBorder="1"/>
    <xf numFmtId="0" fontId="7" fillId="3" borderId="11" xfId="0" applyFont="1" applyFill="1" applyBorder="1"/>
    <xf numFmtId="0" fontId="6" fillId="0" borderId="26" xfId="0" applyFont="1" applyBorder="1" applyAlignment="1">
      <alignment horizontal="left"/>
    </xf>
    <xf numFmtId="43" fontId="0" fillId="0" borderId="26" xfId="1" applyFont="1" applyBorder="1"/>
    <xf numFmtId="43" fontId="6" fillId="0" borderId="27" xfId="1" applyFont="1" applyBorder="1"/>
    <xf numFmtId="43" fontId="0" fillId="0" borderId="24" xfId="1" applyFont="1" applyBorder="1"/>
    <xf numFmtId="43" fontId="7" fillId="0" borderId="11" xfId="0" applyNumberFormat="1" applyFont="1" applyBorder="1"/>
    <xf numFmtId="0" fontId="0" fillId="0" borderId="24" xfId="0" applyBorder="1"/>
    <xf numFmtId="43" fontId="0" fillId="0" borderId="0" xfId="0" applyNumberFormat="1"/>
    <xf numFmtId="0" fontId="7" fillId="0" borderId="9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43" fontId="6" fillId="0" borderId="0" xfId="2" applyFont="1" applyBorder="1" applyAlignment="1">
      <alignment horizontal="center"/>
    </xf>
    <xf numFmtId="43" fontId="6" fillId="0" borderId="23" xfId="2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43" fontId="0" fillId="0" borderId="24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43" fontId="6" fillId="0" borderId="20" xfId="1" applyFont="1" applyBorder="1" applyAlignment="1">
      <alignment horizontal="center"/>
    </xf>
    <xf numFmtId="43" fontId="6" fillId="0" borderId="21" xfId="1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0" borderId="23" xfId="1" applyFont="1" applyBorder="1" applyAlignment="1">
      <alignment horizontal="center"/>
    </xf>
    <xf numFmtId="43" fontId="6" fillId="0" borderId="26" xfId="1" applyFont="1" applyBorder="1" applyAlignment="1">
      <alignment horizontal="center"/>
    </xf>
    <xf numFmtId="43" fontId="6" fillId="0" borderId="27" xfId="1" applyFont="1" applyBorder="1" applyAlignment="1">
      <alignment horizontal="center"/>
    </xf>
    <xf numFmtId="43" fontId="7" fillId="0" borderId="24" xfId="1" applyFont="1" applyBorder="1" applyAlignment="1">
      <alignment horizontal="center"/>
    </xf>
    <xf numFmtId="43" fontId="7" fillId="0" borderId="11" xfId="1" applyFont="1" applyBorder="1" applyAlignment="1">
      <alignment horizontal="center"/>
    </xf>
    <xf numFmtId="43" fontId="6" fillId="0" borderId="20" xfId="2" applyFont="1" applyBorder="1" applyAlignment="1">
      <alignment horizontal="center"/>
    </xf>
    <xf numFmtId="43" fontId="6" fillId="0" borderId="21" xfId="2" applyFont="1" applyBorder="1" applyAlignment="1">
      <alignment horizontal="center"/>
    </xf>
    <xf numFmtId="43" fontId="7" fillId="0" borderId="24" xfId="0" applyNumberFormat="1" applyFont="1" applyBorder="1" applyAlignment="1">
      <alignment horizontal="center"/>
    </xf>
    <xf numFmtId="43" fontId="7" fillId="0" borderId="11" xfId="0" applyNumberFormat="1" applyFont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3" borderId="19" xfId="0" applyFont="1" applyFill="1" applyBorder="1" applyAlignment="1">
      <alignment horizontal="left"/>
    </xf>
    <xf numFmtId="0" fontId="7" fillId="3" borderId="20" xfId="0" applyFont="1" applyFill="1" applyBorder="1" applyAlignment="1">
      <alignment horizontal="left"/>
    </xf>
    <xf numFmtId="0" fontId="7" fillId="3" borderId="21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</cellXfs>
  <cellStyles count="3">
    <cellStyle name="Normal" xfId="0" builtinId="0"/>
    <cellStyle name="Vírgula" xfId="1" builtinId="3"/>
    <cellStyle name="Vírgula 2" xfId="2" xr:uid="{2444E4F3-E73D-4E71-A9BD-49702A15D5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3B9F6E5-1EB8-4931-B69B-23B408AE9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110</xdr:row>
      <xdr:rowOff>66675</xdr:rowOff>
    </xdr:from>
    <xdr:to>
      <xdr:col>10</xdr:col>
      <xdr:colOff>638174</xdr:colOff>
      <xdr:row>110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8660BE3-A9A6-4A45-90BB-A330D2DC3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2178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6C61F29-77F9-4D6A-90AB-C7FA357C1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3</xdr:row>
      <xdr:rowOff>219076</xdr:rowOff>
    </xdr:to>
    <xdr:pic>
      <xdr:nvPicPr>
        <xdr:cNvPr id="5" name="Imagem 4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018A7D73-67E1-4FD8-9E94-F01D7AF13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110</xdr:row>
      <xdr:rowOff>66675</xdr:rowOff>
    </xdr:from>
    <xdr:to>
      <xdr:col>10</xdr:col>
      <xdr:colOff>638174</xdr:colOff>
      <xdr:row>110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1034A832-C505-451A-969E-576B6BD1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2178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108</xdr:row>
      <xdr:rowOff>114300</xdr:rowOff>
    </xdr:from>
    <xdr:to>
      <xdr:col>2</xdr:col>
      <xdr:colOff>245533</xdr:colOff>
      <xdr:row>109</xdr:row>
      <xdr:rowOff>552450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2AD19052-60BC-4BE2-8763-BB9877807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1050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108</xdr:row>
      <xdr:rowOff>0</xdr:rowOff>
    </xdr:from>
    <xdr:ext cx="828676" cy="828676"/>
    <xdr:pic>
      <xdr:nvPicPr>
        <xdr:cNvPr id="8" name="Imagem 7" descr="DescriÃ§Ã£o: DescriÃ§Ã£o: http://www.echapora.sp.gov.br/Figuras/image040.jpg">
          <a:extLst>
            <a:ext uri="{FF2B5EF4-FFF2-40B4-BE49-F238E27FC236}">
              <a16:creationId xmlns:a16="http://schemas.microsoft.com/office/drawing/2014/main" id="{E9674D7F-81F2-420A-ACB0-E1985DC91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20935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89925/Downloads/Balancete%20Financeiro%20e%20Despesas%20-%20Echapora%202018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F Abril 2018"/>
      <sheetName val="CEF Maio 2018"/>
      <sheetName val="CEF Junho 2018"/>
      <sheetName val="CEF Julho 2018"/>
      <sheetName val="CEF Agosto 2018"/>
      <sheetName val="CEF Setembro 2018"/>
      <sheetName val="CEF Outubro 2018"/>
      <sheetName val="CEF Novembro 2018"/>
      <sheetName val="CEF Dezembro 2018"/>
    </sheetNames>
    <sheetDataSet>
      <sheetData sheetId="0">
        <row r="78">
          <cell r="F78">
            <v>0</v>
          </cell>
        </row>
        <row r="101">
          <cell r="I101">
            <v>16962.84</v>
          </cell>
          <cell r="J101"/>
        </row>
        <row r="115">
          <cell r="I115">
            <v>0</v>
          </cell>
          <cell r="J115"/>
        </row>
        <row r="122">
          <cell r="I122">
            <v>20221.349999999999</v>
          </cell>
          <cell r="J122"/>
        </row>
        <row r="129">
          <cell r="I129">
            <v>29924.440000000002</v>
          </cell>
          <cell r="J129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B30E0-7B88-48B8-858A-DE8521CDE361}">
  <dimension ref="A2:M165"/>
  <sheetViews>
    <sheetView tabSelected="1" topLeftCell="D4" workbookViewId="0">
      <selection activeCell="N16" sqref="N16"/>
    </sheetView>
  </sheetViews>
  <sheetFormatPr defaultRowHeight="15" x14ac:dyDescent="0.25"/>
  <cols>
    <col min="1" max="1" width="10.42578125" bestFit="1" customWidth="1"/>
    <col min="2" max="2" width="11.42578125" bestFit="1" customWidth="1"/>
    <col min="3" max="3" width="41.140625" bestFit="1" customWidth="1"/>
    <col min="4" max="4" width="12.42578125" style="1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0" bestFit="1" customWidth="1"/>
    <col min="10" max="10" width="4.7109375" style="2" bestFit="1" customWidth="1"/>
    <col min="11" max="11" width="10.42578125" style="3" bestFit="1" customWidth="1"/>
    <col min="13" max="13" width="13.28515625" bestFit="1" customWidth="1"/>
  </cols>
  <sheetData>
    <row r="2" spans="1:11" ht="46.5" customHeight="1" x14ac:dyDescent="0.25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18" customHeight="1" x14ac:dyDescent="0.25"/>
    <row r="4" spans="1:11" ht="18" customHeight="1" x14ac:dyDescent="0.3">
      <c r="A4" s="99" t="s">
        <v>1</v>
      </c>
      <c r="B4" s="99"/>
      <c r="C4" s="99"/>
      <c r="D4" s="99"/>
      <c r="E4" s="99"/>
      <c r="F4" s="99"/>
      <c r="G4" s="99"/>
      <c r="H4" s="99"/>
      <c r="I4" s="99"/>
      <c r="J4" s="99"/>
      <c r="K4" s="99"/>
    </row>
    <row r="5" spans="1:11" ht="9.75" customHeight="1" x14ac:dyDescent="0.25"/>
    <row r="6" spans="1:11" x14ac:dyDescent="0.25">
      <c r="A6" s="105" t="s">
        <v>2</v>
      </c>
      <c r="B6" s="105"/>
      <c r="C6" s="105"/>
      <c r="D6" s="105"/>
      <c r="E6" s="105"/>
      <c r="F6" s="105"/>
      <c r="G6" s="105" t="s">
        <v>3</v>
      </c>
      <c r="H6" s="105"/>
      <c r="I6" s="105"/>
      <c r="J6" s="105"/>
      <c r="K6" s="105"/>
    </row>
    <row r="7" spans="1:11" ht="10.5" customHeight="1" thickBot="1" x14ac:dyDescent="0.3">
      <c r="A7" s="4"/>
      <c r="B7" s="4"/>
      <c r="C7" s="4"/>
      <c r="D7" s="5"/>
      <c r="E7" s="4"/>
      <c r="F7" s="4"/>
      <c r="G7" s="4"/>
      <c r="H7" s="4"/>
      <c r="I7" s="4"/>
      <c r="J7" s="6"/>
      <c r="K7" s="7"/>
    </row>
    <row r="8" spans="1:11" x14ac:dyDescent="0.25">
      <c r="A8" s="8" t="s">
        <v>4</v>
      </c>
      <c r="B8" s="9" t="s">
        <v>5</v>
      </c>
      <c r="C8" s="9" t="s">
        <v>6</v>
      </c>
      <c r="D8" s="10" t="s">
        <v>7</v>
      </c>
      <c r="E8" s="9" t="s">
        <v>8</v>
      </c>
      <c r="F8" s="11" t="s">
        <v>9</v>
      </c>
      <c r="G8" s="12" t="s">
        <v>10</v>
      </c>
      <c r="H8" s="13" t="s">
        <v>11</v>
      </c>
      <c r="I8" s="9" t="s">
        <v>12</v>
      </c>
      <c r="J8" s="9" t="s">
        <v>13</v>
      </c>
      <c r="K8" s="14" t="s">
        <v>14</v>
      </c>
    </row>
    <row r="9" spans="1:11" x14ac:dyDescent="0.25">
      <c r="A9" s="15"/>
      <c r="B9" s="16"/>
      <c r="C9" s="16" t="s">
        <v>15</v>
      </c>
      <c r="D9" s="17"/>
      <c r="E9" s="17"/>
      <c r="F9" s="18">
        <f>'[1]CEF Abril 2018'!F78</f>
        <v>0</v>
      </c>
      <c r="G9" s="19"/>
      <c r="H9" s="20"/>
      <c r="I9" s="16"/>
      <c r="J9" s="21"/>
      <c r="K9" s="22"/>
    </row>
    <row r="10" spans="1:11" x14ac:dyDescent="0.25">
      <c r="A10" s="15">
        <v>43222</v>
      </c>
      <c r="B10" s="16">
        <v>584543</v>
      </c>
      <c r="C10" s="16" t="s">
        <v>16</v>
      </c>
      <c r="D10" s="17">
        <v>8550</v>
      </c>
      <c r="E10" s="17"/>
      <c r="F10" s="18">
        <f>F9-D10+E10</f>
        <v>-8550</v>
      </c>
      <c r="G10" s="19" t="s">
        <v>17</v>
      </c>
      <c r="H10" s="20" t="s">
        <v>18</v>
      </c>
      <c r="I10" s="16">
        <v>180897</v>
      </c>
      <c r="J10" s="21">
        <v>2</v>
      </c>
      <c r="K10" s="22">
        <v>43227</v>
      </c>
    </row>
    <row r="11" spans="1:11" x14ac:dyDescent="0.25">
      <c r="A11" s="15">
        <v>43222</v>
      </c>
      <c r="B11" s="16">
        <v>900050</v>
      </c>
      <c r="C11" s="16" t="s">
        <v>19</v>
      </c>
      <c r="D11" s="17">
        <v>4109.72</v>
      </c>
      <c r="E11" s="17"/>
      <c r="F11" s="18">
        <f t="shared" ref="F11:F74" si="0">F10-D11+E11</f>
        <v>-12659.720000000001</v>
      </c>
      <c r="G11" s="19" t="s">
        <v>20</v>
      </c>
      <c r="H11" s="20" t="s">
        <v>21</v>
      </c>
      <c r="I11" s="16">
        <v>38</v>
      </c>
      <c r="J11" s="21">
        <v>1</v>
      </c>
      <c r="K11" s="22">
        <v>43220</v>
      </c>
    </row>
    <row r="12" spans="1:11" x14ac:dyDescent="0.25">
      <c r="A12" s="15">
        <v>43222</v>
      </c>
      <c r="B12" s="16">
        <v>727220</v>
      </c>
      <c r="C12" s="16" t="s">
        <v>22</v>
      </c>
      <c r="D12" s="17"/>
      <c r="E12" s="17">
        <v>12659.720000000001</v>
      </c>
      <c r="F12" s="18">
        <f t="shared" si="0"/>
        <v>0</v>
      </c>
      <c r="G12" s="19" t="s">
        <v>23</v>
      </c>
      <c r="H12" s="20"/>
      <c r="I12" s="16"/>
      <c r="J12" s="21"/>
      <c r="K12" s="22"/>
    </row>
    <row r="13" spans="1:11" x14ac:dyDescent="0.25">
      <c r="A13" s="15">
        <v>43224</v>
      </c>
      <c r="B13" s="16">
        <v>615681</v>
      </c>
      <c r="C13" s="16" t="s">
        <v>24</v>
      </c>
      <c r="D13" s="17"/>
      <c r="E13" s="17">
        <v>80000</v>
      </c>
      <c r="F13" s="18">
        <f t="shared" si="0"/>
        <v>80000</v>
      </c>
      <c r="G13" s="19" t="s">
        <v>25</v>
      </c>
      <c r="H13" s="20"/>
      <c r="I13" s="16"/>
      <c r="J13" s="21"/>
      <c r="K13" s="22"/>
    </row>
    <row r="14" spans="1:11" x14ac:dyDescent="0.25">
      <c r="A14" s="15">
        <v>43227</v>
      </c>
      <c r="B14" s="16">
        <v>300001</v>
      </c>
      <c r="C14" s="16" t="s">
        <v>19</v>
      </c>
      <c r="D14" s="17">
        <v>2250</v>
      </c>
      <c r="E14" s="17"/>
      <c r="F14" s="18">
        <f t="shared" si="0"/>
        <v>77750</v>
      </c>
      <c r="G14" s="19" t="s">
        <v>20</v>
      </c>
      <c r="H14" s="20" t="s">
        <v>26</v>
      </c>
      <c r="I14" s="16">
        <v>4</v>
      </c>
      <c r="J14" s="21">
        <v>1</v>
      </c>
      <c r="K14" s="22">
        <v>43214</v>
      </c>
    </row>
    <row r="15" spans="1:11" x14ac:dyDescent="0.25">
      <c r="A15" s="15">
        <v>43227</v>
      </c>
      <c r="B15" s="16">
        <v>300005</v>
      </c>
      <c r="C15" s="16" t="s">
        <v>19</v>
      </c>
      <c r="D15" s="17">
        <v>1267.53</v>
      </c>
      <c r="E15" s="17"/>
      <c r="F15" s="18">
        <f t="shared" si="0"/>
        <v>76482.47</v>
      </c>
      <c r="G15" s="19" t="s">
        <v>27</v>
      </c>
      <c r="H15" s="20" t="s">
        <v>28</v>
      </c>
      <c r="I15" s="16"/>
      <c r="J15" s="21"/>
      <c r="K15" s="22"/>
    </row>
    <row r="16" spans="1:11" x14ac:dyDescent="0.25">
      <c r="A16" s="15">
        <v>43227</v>
      </c>
      <c r="B16" s="16">
        <v>300021</v>
      </c>
      <c r="C16" s="16" t="s">
        <v>19</v>
      </c>
      <c r="D16" s="17">
        <v>1240.93</v>
      </c>
      <c r="E16" s="17"/>
      <c r="F16" s="18">
        <f t="shared" si="0"/>
        <v>75241.540000000008</v>
      </c>
      <c r="G16" s="19" t="s">
        <v>27</v>
      </c>
      <c r="H16" s="20" t="s">
        <v>29</v>
      </c>
      <c r="I16" s="16"/>
      <c r="J16" s="21"/>
      <c r="K16" s="22"/>
    </row>
    <row r="17" spans="1:11" x14ac:dyDescent="0.25">
      <c r="A17" s="15">
        <v>43227</v>
      </c>
      <c r="B17" s="16">
        <v>300002</v>
      </c>
      <c r="C17" s="16" t="s">
        <v>30</v>
      </c>
      <c r="D17" s="17">
        <v>164.27</v>
      </c>
      <c r="E17" s="17"/>
      <c r="F17" s="18">
        <f t="shared" si="0"/>
        <v>75077.27</v>
      </c>
      <c r="G17" s="19" t="s">
        <v>31</v>
      </c>
      <c r="H17" s="20" t="s">
        <v>32</v>
      </c>
      <c r="I17" s="16"/>
      <c r="J17" s="21"/>
      <c r="K17" s="22"/>
    </row>
    <row r="18" spans="1:11" x14ac:dyDescent="0.25">
      <c r="A18" s="15">
        <v>43227</v>
      </c>
      <c r="B18" s="16">
        <v>300026</v>
      </c>
      <c r="C18" s="16" t="s">
        <v>19</v>
      </c>
      <c r="D18" s="17">
        <v>1594.23</v>
      </c>
      <c r="E18" s="17"/>
      <c r="F18" s="18">
        <f t="shared" si="0"/>
        <v>73483.040000000008</v>
      </c>
      <c r="G18" s="19" t="s">
        <v>27</v>
      </c>
      <c r="H18" s="20" t="s">
        <v>33</v>
      </c>
      <c r="I18" s="16"/>
      <c r="J18" s="21"/>
      <c r="K18" s="22"/>
    </row>
    <row r="19" spans="1:11" x14ac:dyDescent="0.25">
      <c r="A19" s="15">
        <v>43227</v>
      </c>
      <c r="B19" s="16">
        <v>300003</v>
      </c>
      <c r="C19" s="16" t="s">
        <v>19</v>
      </c>
      <c r="D19" s="17">
        <v>1368.67</v>
      </c>
      <c r="E19" s="17"/>
      <c r="F19" s="18">
        <f t="shared" si="0"/>
        <v>72114.37000000001</v>
      </c>
      <c r="G19" s="19" t="s">
        <v>27</v>
      </c>
      <c r="H19" s="20" t="s">
        <v>34</v>
      </c>
      <c r="I19" s="16"/>
      <c r="J19" s="21"/>
      <c r="K19" s="22"/>
    </row>
    <row r="20" spans="1:11" x14ac:dyDescent="0.25">
      <c r="A20" s="15">
        <v>43227</v>
      </c>
      <c r="B20" s="16">
        <v>300027</v>
      </c>
      <c r="C20" s="16" t="s">
        <v>19</v>
      </c>
      <c r="D20" s="17">
        <v>3459.37</v>
      </c>
      <c r="E20" s="17"/>
      <c r="F20" s="18">
        <f t="shared" si="0"/>
        <v>68655.000000000015</v>
      </c>
      <c r="G20" s="19" t="s">
        <v>27</v>
      </c>
      <c r="H20" s="20" t="s">
        <v>35</v>
      </c>
      <c r="I20" s="16"/>
      <c r="J20" s="21"/>
      <c r="K20" s="22"/>
    </row>
    <row r="21" spans="1:11" x14ac:dyDescent="0.25">
      <c r="A21" s="15">
        <v>43227</v>
      </c>
      <c r="B21" s="16">
        <v>300033</v>
      </c>
      <c r="C21" s="16" t="s">
        <v>19</v>
      </c>
      <c r="D21" s="17">
        <v>1809</v>
      </c>
      <c r="E21" s="17"/>
      <c r="F21" s="18">
        <f t="shared" si="0"/>
        <v>66846.000000000015</v>
      </c>
      <c r="G21" s="19" t="s">
        <v>27</v>
      </c>
      <c r="H21" s="20" t="s">
        <v>36</v>
      </c>
      <c r="I21" s="16"/>
      <c r="J21" s="21"/>
      <c r="K21" s="22"/>
    </row>
    <row r="22" spans="1:11" x14ac:dyDescent="0.25">
      <c r="A22" s="15">
        <v>43227</v>
      </c>
      <c r="B22" s="16">
        <v>300045</v>
      </c>
      <c r="C22" s="16" t="s">
        <v>19</v>
      </c>
      <c r="D22" s="17">
        <v>1809</v>
      </c>
      <c r="E22" s="17"/>
      <c r="F22" s="18">
        <f t="shared" si="0"/>
        <v>65037.000000000015</v>
      </c>
      <c r="G22" s="19" t="s">
        <v>27</v>
      </c>
      <c r="H22" s="20" t="s">
        <v>37</v>
      </c>
      <c r="I22" s="16"/>
      <c r="J22" s="21"/>
      <c r="K22" s="22"/>
    </row>
    <row r="23" spans="1:11" x14ac:dyDescent="0.25">
      <c r="A23" s="15">
        <v>43227</v>
      </c>
      <c r="B23" s="16">
        <v>300037</v>
      </c>
      <c r="C23" s="16" t="s">
        <v>19</v>
      </c>
      <c r="D23" s="17">
        <v>1526.72</v>
      </c>
      <c r="E23" s="17"/>
      <c r="F23" s="18">
        <f t="shared" si="0"/>
        <v>63510.280000000013</v>
      </c>
      <c r="G23" s="19" t="s">
        <v>27</v>
      </c>
      <c r="H23" s="20" t="s">
        <v>38</v>
      </c>
      <c r="I23" s="16"/>
      <c r="J23" s="21"/>
      <c r="K23" s="22"/>
    </row>
    <row r="24" spans="1:11" x14ac:dyDescent="0.25">
      <c r="A24" s="15">
        <v>43227</v>
      </c>
      <c r="B24" s="16">
        <v>300009</v>
      </c>
      <c r="C24" s="16" t="s">
        <v>19</v>
      </c>
      <c r="D24" s="17">
        <v>1594.23</v>
      </c>
      <c r="E24" s="17"/>
      <c r="F24" s="18">
        <f t="shared" si="0"/>
        <v>61916.05000000001</v>
      </c>
      <c r="G24" s="19" t="s">
        <v>27</v>
      </c>
      <c r="H24" s="20" t="s">
        <v>39</v>
      </c>
      <c r="I24" s="16"/>
      <c r="J24" s="21"/>
      <c r="K24" s="22"/>
    </row>
    <row r="25" spans="1:11" x14ac:dyDescent="0.25">
      <c r="A25" s="15">
        <v>43227</v>
      </c>
      <c r="B25" s="16">
        <v>300042</v>
      </c>
      <c r="C25" s="16" t="s">
        <v>19</v>
      </c>
      <c r="D25" s="17">
        <v>2356.79</v>
      </c>
      <c r="E25" s="17"/>
      <c r="F25" s="18">
        <f t="shared" si="0"/>
        <v>59559.260000000009</v>
      </c>
      <c r="G25" s="19" t="s">
        <v>27</v>
      </c>
      <c r="H25" s="20" t="s">
        <v>40</v>
      </c>
      <c r="I25" s="16"/>
      <c r="J25" s="21"/>
      <c r="K25" s="22"/>
    </row>
    <row r="26" spans="1:11" x14ac:dyDescent="0.25">
      <c r="A26" s="15">
        <v>43227</v>
      </c>
      <c r="B26" s="16">
        <v>300034</v>
      </c>
      <c r="C26" s="16" t="s">
        <v>30</v>
      </c>
      <c r="D26" s="17">
        <v>2365.98</v>
      </c>
      <c r="E26" s="17"/>
      <c r="F26" s="18">
        <f t="shared" si="0"/>
        <v>57193.280000000006</v>
      </c>
      <c r="G26" s="19" t="s">
        <v>27</v>
      </c>
      <c r="H26" s="20" t="s">
        <v>41</v>
      </c>
      <c r="I26" s="16"/>
      <c r="J26" s="21"/>
      <c r="K26" s="22"/>
    </row>
    <row r="27" spans="1:11" x14ac:dyDescent="0.25">
      <c r="A27" s="15">
        <v>43227</v>
      </c>
      <c r="B27" s="16">
        <v>300038</v>
      </c>
      <c r="C27" s="16" t="s">
        <v>19</v>
      </c>
      <c r="D27" s="17">
        <v>2343.7800000000002</v>
      </c>
      <c r="E27" s="17"/>
      <c r="F27" s="18">
        <f t="shared" si="0"/>
        <v>54849.500000000007</v>
      </c>
      <c r="G27" s="19" t="s">
        <v>27</v>
      </c>
      <c r="H27" s="20" t="s">
        <v>42</v>
      </c>
      <c r="I27" s="16"/>
      <c r="J27" s="21"/>
      <c r="K27" s="22"/>
    </row>
    <row r="28" spans="1:11" x14ac:dyDescent="0.25">
      <c r="A28" s="15">
        <v>43227</v>
      </c>
      <c r="B28" s="16">
        <v>300015</v>
      </c>
      <c r="C28" s="16" t="s">
        <v>19</v>
      </c>
      <c r="D28" s="17">
        <v>2535.6</v>
      </c>
      <c r="E28" s="17"/>
      <c r="F28" s="18">
        <f t="shared" si="0"/>
        <v>52313.900000000009</v>
      </c>
      <c r="G28" s="19" t="s">
        <v>27</v>
      </c>
      <c r="H28" s="20" t="s">
        <v>43</v>
      </c>
      <c r="I28" s="16"/>
      <c r="J28" s="21"/>
      <c r="K28" s="22"/>
    </row>
    <row r="29" spans="1:11" x14ac:dyDescent="0.25">
      <c r="A29" s="15">
        <v>43227</v>
      </c>
      <c r="B29" s="16">
        <v>300044</v>
      </c>
      <c r="C29" s="16" t="s">
        <v>19</v>
      </c>
      <c r="D29" s="17">
        <v>1240.93</v>
      </c>
      <c r="E29" s="17"/>
      <c r="F29" s="18">
        <f t="shared" si="0"/>
        <v>51072.970000000008</v>
      </c>
      <c r="G29" s="19" t="s">
        <v>27</v>
      </c>
      <c r="H29" s="20" t="s">
        <v>44</v>
      </c>
      <c r="I29" s="16"/>
      <c r="J29" s="21"/>
      <c r="K29" s="22"/>
    </row>
    <row r="30" spans="1:11" x14ac:dyDescent="0.25">
      <c r="A30" s="15">
        <v>43227</v>
      </c>
      <c r="B30" s="16">
        <v>300028</v>
      </c>
      <c r="C30" s="16" t="s">
        <v>19</v>
      </c>
      <c r="D30" s="17">
        <v>2133.86</v>
      </c>
      <c r="E30" s="17"/>
      <c r="F30" s="18">
        <f t="shared" si="0"/>
        <v>48939.110000000008</v>
      </c>
      <c r="G30" s="19" t="s">
        <v>27</v>
      </c>
      <c r="H30" s="20" t="s">
        <v>45</v>
      </c>
      <c r="I30" s="16"/>
      <c r="J30" s="21"/>
      <c r="K30" s="22"/>
    </row>
    <row r="31" spans="1:11" x14ac:dyDescent="0.25">
      <c r="A31" s="15">
        <v>43227</v>
      </c>
      <c r="B31" s="16">
        <v>300019</v>
      </c>
      <c r="C31" s="16" t="s">
        <v>19</v>
      </c>
      <c r="D31" s="17">
        <v>1782.4</v>
      </c>
      <c r="E31" s="17"/>
      <c r="F31" s="18">
        <f t="shared" si="0"/>
        <v>47156.710000000006</v>
      </c>
      <c r="G31" s="19" t="s">
        <v>27</v>
      </c>
      <c r="H31" s="20" t="s">
        <v>46</v>
      </c>
      <c r="I31" s="16"/>
      <c r="J31" s="21"/>
      <c r="K31" s="22"/>
    </row>
    <row r="32" spans="1:11" x14ac:dyDescent="0.25">
      <c r="A32" s="15">
        <v>43227</v>
      </c>
      <c r="B32" s="16">
        <v>300023</v>
      </c>
      <c r="C32" s="16" t="s">
        <v>19</v>
      </c>
      <c r="D32" s="17">
        <v>2644.12</v>
      </c>
      <c r="E32" s="17"/>
      <c r="F32" s="18">
        <f t="shared" si="0"/>
        <v>44512.590000000004</v>
      </c>
      <c r="G32" s="19" t="s">
        <v>27</v>
      </c>
      <c r="H32" s="20" t="s">
        <v>47</v>
      </c>
      <c r="I32" s="16"/>
      <c r="J32" s="21"/>
      <c r="K32" s="22"/>
    </row>
    <row r="33" spans="1:11" x14ac:dyDescent="0.25">
      <c r="A33" s="15">
        <v>43227</v>
      </c>
      <c r="B33" s="16">
        <v>300043</v>
      </c>
      <c r="C33" s="16" t="s">
        <v>19</v>
      </c>
      <c r="D33" s="17">
        <v>1256.21</v>
      </c>
      <c r="E33" s="17"/>
      <c r="F33" s="18">
        <f t="shared" si="0"/>
        <v>43256.380000000005</v>
      </c>
      <c r="G33" s="19" t="s">
        <v>27</v>
      </c>
      <c r="H33" s="20" t="s">
        <v>48</v>
      </c>
      <c r="I33" s="16"/>
      <c r="J33" s="21"/>
      <c r="K33" s="22"/>
    </row>
    <row r="34" spans="1:11" x14ac:dyDescent="0.25">
      <c r="A34" s="15">
        <v>43228</v>
      </c>
      <c r="B34" s="16">
        <v>300024</v>
      </c>
      <c r="C34" s="16" t="s">
        <v>19</v>
      </c>
      <c r="D34" s="17">
        <v>1368.67</v>
      </c>
      <c r="E34" s="17"/>
      <c r="F34" s="18">
        <f t="shared" si="0"/>
        <v>41887.710000000006</v>
      </c>
      <c r="G34" s="19" t="s">
        <v>27</v>
      </c>
      <c r="H34" s="20" t="s">
        <v>49</v>
      </c>
      <c r="I34" s="16"/>
      <c r="J34" s="21"/>
      <c r="K34" s="22"/>
    </row>
    <row r="35" spans="1:11" x14ac:dyDescent="0.25">
      <c r="A35" s="15">
        <v>43228</v>
      </c>
      <c r="B35" s="16">
        <v>1</v>
      </c>
      <c r="C35" s="16" t="s">
        <v>50</v>
      </c>
      <c r="D35" s="17"/>
      <c r="E35" s="17">
        <v>152197.75</v>
      </c>
      <c r="F35" s="18">
        <f t="shared" si="0"/>
        <v>194085.46000000002</v>
      </c>
      <c r="G35" s="19" t="s">
        <v>51</v>
      </c>
      <c r="H35" s="20"/>
      <c r="I35" s="16"/>
      <c r="J35" s="21"/>
      <c r="K35" s="22"/>
    </row>
    <row r="36" spans="1:11" x14ac:dyDescent="0.25">
      <c r="A36" s="15">
        <v>43228</v>
      </c>
      <c r="B36" s="16">
        <v>300008</v>
      </c>
      <c r="C36" s="16" t="s">
        <v>30</v>
      </c>
      <c r="D36" s="17">
        <v>2494.85</v>
      </c>
      <c r="E36" s="17"/>
      <c r="F36" s="18">
        <f t="shared" si="0"/>
        <v>191590.61000000002</v>
      </c>
      <c r="G36" s="19" t="s">
        <v>27</v>
      </c>
      <c r="H36" s="20" t="s">
        <v>52</v>
      </c>
      <c r="I36" s="16"/>
      <c r="J36" s="21"/>
      <c r="K36" s="22"/>
    </row>
    <row r="37" spans="1:11" x14ac:dyDescent="0.25">
      <c r="A37" s="15">
        <v>43228</v>
      </c>
      <c r="B37" s="16">
        <v>300029</v>
      </c>
      <c r="C37" s="16" t="s">
        <v>19</v>
      </c>
      <c r="D37" s="17">
        <v>2083.5100000000002</v>
      </c>
      <c r="E37" s="17"/>
      <c r="F37" s="18">
        <f t="shared" si="0"/>
        <v>189507.1</v>
      </c>
      <c r="G37" s="19" t="s">
        <v>27</v>
      </c>
      <c r="H37" s="20" t="s">
        <v>53</v>
      </c>
      <c r="I37" s="16"/>
      <c r="J37" s="21"/>
      <c r="K37" s="22"/>
    </row>
    <row r="38" spans="1:11" x14ac:dyDescent="0.25">
      <c r="A38" s="15">
        <v>43228</v>
      </c>
      <c r="B38" s="16">
        <v>300041</v>
      </c>
      <c r="C38" s="16" t="s">
        <v>30</v>
      </c>
      <c r="D38" s="17">
        <v>1303.22</v>
      </c>
      <c r="E38" s="17"/>
      <c r="F38" s="18">
        <f t="shared" si="0"/>
        <v>188203.88</v>
      </c>
      <c r="G38" s="19" t="s">
        <v>27</v>
      </c>
      <c r="H38" s="20" t="s">
        <v>54</v>
      </c>
      <c r="I38" s="16"/>
      <c r="J38" s="21"/>
      <c r="K38" s="22"/>
    </row>
    <row r="39" spans="1:11" x14ac:dyDescent="0.25">
      <c r="A39" s="15">
        <v>43228</v>
      </c>
      <c r="B39" s="16">
        <v>300014</v>
      </c>
      <c r="C39" s="16" t="s">
        <v>19</v>
      </c>
      <c r="D39" s="17">
        <v>869.12</v>
      </c>
      <c r="E39" s="17"/>
      <c r="F39" s="18">
        <f t="shared" si="0"/>
        <v>187334.76</v>
      </c>
      <c r="G39" s="19" t="s">
        <v>27</v>
      </c>
      <c r="H39" s="20" t="s">
        <v>55</v>
      </c>
      <c r="I39" s="16"/>
      <c r="J39" s="21"/>
      <c r="K39" s="22"/>
    </row>
    <row r="40" spans="1:11" x14ac:dyDescent="0.25">
      <c r="A40" s="15">
        <v>43228</v>
      </c>
      <c r="B40" s="16">
        <v>300007</v>
      </c>
      <c r="C40" s="16" t="s">
        <v>30</v>
      </c>
      <c r="D40" s="17">
        <v>2361.02</v>
      </c>
      <c r="E40" s="17"/>
      <c r="F40" s="18">
        <f t="shared" si="0"/>
        <v>184973.74000000002</v>
      </c>
      <c r="G40" s="19" t="s">
        <v>27</v>
      </c>
      <c r="H40" s="20" t="s">
        <v>56</v>
      </c>
      <c r="I40" s="16"/>
      <c r="J40" s="21"/>
      <c r="K40" s="22"/>
    </row>
    <row r="41" spans="1:11" x14ac:dyDescent="0.25">
      <c r="A41" s="15">
        <v>43228</v>
      </c>
      <c r="B41" s="16">
        <v>300032</v>
      </c>
      <c r="C41" s="16" t="s">
        <v>19</v>
      </c>
      <c r="D41" s="17">
        <v>2549.8200000000002</v>
      </c>
      <c r="E41" s="17"/>
      <c r="F41" s="18">
        <f t="shared" si="0"/>
        <v>182423.92</v>
      </c>
      <c r="G41" s="19" t="s">
        <v>27</v>
      </c>
      <c r="H41" s="20" t="s">
        <v>57</v>
      </c>
      <c r="I41" s="16"/>
      <c r="J41" s="21"/>
      <c r="K41" s="22"/>
    </row>
    <row r="42" spans="1:11" x14ac:dyDescent="0.25">
      <c r="A42" s="15">
        <v>43228</v>
      </c>
      <c r="B42" s="16">
        <v>300036</v>
      </c>
      <c r="C42" s="16" t="s">
        <v>19</v>
      </c>
      <c r="D42" s="17">
        <v>2380.2000000000003</v>
      </c>
      <c r="E42" s="17"/>
      <c r="F42" s="18">
        <f t="shared" si="0"/>
        <v>180043.72</v>
      </c>
      <c r="G42" s="19" t="s">
        <v>27</v>
      </c>
      <c r="H42" s="20" t="s">
        <v>58</v>
      </c>
      <c r="I42" s="16"/>
      <c r="J42" s="21"/>
      <c r="K42" s="22"/>
    </row>
    <row r="43" spans="1:11" x14ac:dyDescent="0.25">
      <c r="A43" s="15">
        <v>43228</v>
      </c>
      <c r="B43" s="16">
        <v>1</v>
      </c>
      <c r="C43" s="16" t="s">
        <v>50</v>
      </c>
      <c r="D43" s="17"/>
      <c r="E43" s="17">
        <v>40000</v>
      </c>
      <c r="F43" s="18">
        <f t="shared" si="0"/>
        <v>220043.72</v>
      </c>
      <c r="G43" s="19" t="s">
        <v>51</v>
      </c>
      <c r="H43" s="20"/>
      <c r="I43" s="16"/>
      <c r="J43" s="21"/>
      <c r="K43" s="22"/>
    </row>
    <row r="44" spans="1:11" x14ac:dyDescent="0.25">
      <c r="A44" s="15">
        <v>43228</v>
      </c>
      <c r="B44" s="16">
        <v>300022</v>
      </c>
      <c r="C44" s="16" t="s">
        <v>19</v>
      </c>
      <c r="D44" s="17">
        <v>2439.81</v>
      </c>
      <c r="E44" s="17"/>
      <c r="F44" s="18">
        <f t="shared" si="0"/>
        <v>217603.91</v>
      </c>
      <c r="G44" s="19" t="s">
        <v>27</v>
      </c>
      <c r="H44" s="20" t="s">
        <v>59</v>
      </c>
      <c r="I44" s="16"/>
      <c r="J44" s="21"/>
      <c r="K44" s="22"/>
    </row>
    <row r="45" spans="1:11" x14ac:dyDescent="0.25">
      <c r="A45" s="15">
        <v>43228</v>
      </c>
      <c r="B45" s="16">
        <v>1</v>
      </c>
      <c r="C45" s="16" t="s">
        <v>50</v>
      </c>
      <c r="D45" s="17"/>
      <c r="E45" s="17">
        <v>57800</v>
      </c>
      <c r="F45" s="18">
        <f t="shared" si="0"/>
        <v>275403.91000000003</v>
      </c>
      <c r="G45" s="19" t="s">
        <v>51</v>
      </c>
      <c r="H45" s="20"/>
      <c r="I45" s="16"/>
      <c r="J45" s="21"/>
      <c r="K45" s="22"/>
    </row>
    <row r="46" spans="1:11" x14ac:dyDescent="0.25">
      <c r="A46" s="15">
        <v>43229</v>
      </c>
      <c r="B46" s="16">
        <v>300012</v>
      </c>
      <c r="C46" s="16" t="s">
        <v>19</v>
      </c>
      <c r="D46" s="17">
        <v>1256.21</v>
      </c>
      <c r="E46" s="17"/>
      <c r="F46" s="18">
        <f t="shared" si="0"/>
        <v>274147.7</v>
      </c>
      <c r="G46" s="19" t="s">
        <v>27</v>
      </c>
      <c r="H46" s="20" t="s">
        <v>60</v>
      </c>
      <c r="I46" s="16"/>
      <c r="J46" s="21"/>
      <c r="K46" s="22"/>
    </row>
    <row r="47" spans="1:11" x14ac:dyDescent="0.25">
      <c r="A47" s="15">
        <v>43229</v>
      </c>
      <c r="B47" s="16">
        <v>300016</v>
      </c>
      <c r="C47" s="16" t="s">
        <v>19</v>
      </c>
      <c r="D47" s="17">
        <v>2439.81</v>
      </c>
      <c r="E47" s="17"/>
      <c r="F47" s="18">
        <f t="shared" si="0"/>
        <v>271707.89</v>
      </c>
      <c r="G47" s="19" t="s">
        <v>27</v>
      </c>
      <c r="H47" s="20" t="s">
        <v>61</v>
      </c>
      <c r="I47" s="16"/>
      <c r="J47" s="21"/>
      <c r="K47" s="22"/>
    </row>
    <row r="48" spans="1:11" x14ac:dyDescent="0.25">
      <c r="A48" s="15">
        <v>43229</v>
      </c>
      <c r="B48" s="16">
        <v>300039</v>
      </c>
      <c r="C48" s="16" t="s">
        <v>19</v>
      </c>
      <c r="D48" s="17">
        <v>1256.21</v>
      </c>
      <c r="E48" s="17"/>
      <c r="F48" s="18">
        <f t="shared" si="0"/>
        <v>270451.68</v>
      </c>
      <c r="G48" s="19" t="s">
        <v>27</v>
      </c>
      <c r="H48" s="20" t="s">
        <v>62</v>
      </c>
      <c r="I48" s="16"/>
      <c r="J48" s="21"/>
      <c r="K48" s="22"/>
    </row>
    <row r="49" spans="1:11" x14ac:dyDescent="0.25">
      <c r="A49" s="15">
        <v>43229</v>
      </c>
      <c r="B49" s="16">
        <v>300004</v>
      </c>
      <c r="C49" s="16" t="s">
        <v>19</v>
      </c>
      <c r="D49" s="17">
        <v>1368.67</v>
      </c>
      <c r="E49" s="17"/>
      <c r="F49" s="18">
        <f t="shared" si="0"/>
        <v>269083.01</v>
      </c>
      <c r="G49" s="19" t="s">
        <v>27</v>
      </c>
      <c r="H49" s="20" t="s">
        <v>63</v>
      </c>
      <c r="I49" s="16"/>
      <c r="J49" s="21"/>
      <c r="K49" s="22"/>
    </row>
    <row r="50" spans="1:11" x14ac:dyDescent="0.25">
      <c r="A50" s="15">
        <v>43229</v>
      </c>
      <c r="B50" s="16">
        <v>300011</v>
      </c>
      <c r="C50" s="16" t="s">
        <v>30</v>
      </c>
      <c r="D50" s="17">
        <v>1553.32</v>
      </c>
      <c r="E50" s="17"/>
      <c r="F50" s="18">
        <f t="shared" si="0"/>
        <v>267529.69</v>
      </c>
      <c r="G50" s="19" t="s">
        <v>27</v>
      </c>
      <c r="H50" s="20" t="s">
        <v>64</v>
      </c>
      <c r="I50" s="16"/>
      <c r="J50" s="21"/>
      <c r="K50" s="22"/>
    </row>
    <row r="51" spans="1:11" x14ac:dyDescent="0.25">
      <c r="A51" s="15">
        <v>43229</v>
      </c>
      <c r="B51" s="16">
        <v>300046</v>
      </c>
      <c r="C51" s="16" t="s">
        <v>30</v>
      </c>
      <c r="D51" s="17">
        <v>317.8</v>
      </c>
      <c r="E51" s="17"/>
      <c r="F51" s="18">
        <f t="shared" si="0"/>
        <v>267211.89</v>
      </c>
      <c r="G51" s="19" t="s">
        <v>65</v>
      </c>
      <c r="H51" s="20" t="s">
        <v>66</v>
      </c>
      <c r="I51" s="16">
        <v>247</v>
      </c>
      <c r="J51" s="21">
        <v>1</v>
      </c>
      <c r="K51" s="22"/>
    </row>
    <row r="52" spans="1:11" x14ac:dyDescent="0.25">
      <c r="A52" s="15">
        <v>43229</v>
      </c>
      <c r="B52" s="16">
        <v>300006</v>
      </c>
      <c r="C52" s="16" t="s">
        <v>19</v>
      </c>
      <c r="D52" s="17">
        <v>1052.04</v>
      </c>
      <c r="E52" s="17"/>
      <c r="F52" s="18">
        <f t="shared" si="0"/>
        <v>266159.85000000003</v>
      </c>
      <c r="G52" s="19" t="s">
        <v>27</v>
      </c>
      <c r="H52" s="20" t="s">
        <v>32</v>
      </c>
      <c r="I52" s="16"/>
      <c r="J52" s="21"/>
      <c r="K52" s="22"/>
    </row>
    <row r="53" spans="1:11" x14ac:dyDescent="0.25">
      <c r="A53" s="15">
        <v>43229</v>
      </c>
      <c r="B53" s="16">
        <v>300013</v>
      </c>
      <c r="C53" s="16" t="s">
        <v>19</v>
      </c>
      <c r="D53" s="17">
        <v>1200.74</v>
      </c>
      <c r="E53" s="17"/>
      <c r="F53" s="18">
        <f t="shared" si="0"/>
        <v>264959.11000000004</v>
      </c>
      <c r="G53" s="19" t="s">
        <v>27</v>
      </c>
      <c r="H53" s="20" t="s">
        <v>67</v>
      </c>
      <c r="I53" s="16"/>
      <c r="J53" s="21"/>
      <c r="K53" s="22"/>
    </row>
    <row r="54" spans="1:11" x14ac:dyDescent="0.25">
      <c r="A54" s="15">
        <v>43229</v>
      </c>
      <c r="B54" s="16">
        <v>300018</v>
      </c>
      <c r="C54" s="16" t="s">
        <v>19</v>
      </c>
      <c r="D54" s="17">
        <v>1256.21</v>
      </c>
      <c r="E54" s="17"/>
      <c r="F54" s="18">
        <f t="shared" si="0"/>
        <v>263702.90000000002</v>
      </c>
      <c r="G54" s="19" t="s">
        <v>27</v>
      </c>
      <c r="H54" s="20" t="s">
        <v>68</v>
      </c>
      <c r="I54" s="16"/>
      <c r="J54" s="21"/>
      <c r="K54" s="22"/>
    </row>
    <row r="55" spans="1:11" x14ac:dyDescent="0.25">
      <c r="A55" s="15">
        <v>43230</v>
      </c>
      <c r="B55" s="16">
        <v>388964</v>
      </c>
      <c r="C55" s="16" t="s">
        <v>24</v>
      </c>
      <c r="D55" s="17"/>
      <c r="E55" s="17">
        <v>763.34</v>
      </c>
      <c r="F55" s="18">
        <f t="shared" si="0"/>
        <v>264466.24000000005</v>
      </c>
      <c r="G55" s="19" t="s">
        <v>69</v>
      </c>
      <c r="H55" s="20"/>
      <c r="I55" s="16"/>
      <c r="J55" s="21"/>
      <c r="K55" s="22"/>
    </row>
    <row r="56" spans="1:11" x14ac:dyDescent="0.25">
      <c r="A56" s="15">
        <v>43230</v>
      </c>
      <c r="B56" s="16">
        <v>300030</v>
      </c>
      <c r="C56" s="16" t="s">
        <v>19</v>
      </c>
      <c r="D56" s="17">
        <v>2403.44</v>
      </c>
      <c r="E56" s="17"/>
      <c r="F56" s="18">
        <f t="shared" si="0"/>
        <v>262062.80000000005</v>
      </c>
      <c r="G56" s="19" t="s">
        <v>27</v>
      </c>
      <c r="H56" s="20" t="s">
        <v>70</v>
      </c>
      <c r="I56" s="16"/>
      <c r="J56" s="21"/>
      <c r="K56" s="22"/>
    </row>
    <row r="57" spans="1:11" x14ac:dyDescent="0.25">
      <c r="A57" s="15">
        <v>43230</v>
      </c>
      <c r="B57" s="16">
        <v>300035</v>
      </c>
      <c r="C57" s="16" t="s">
        <v>30</v>
      </c>
      <c r="D57" s="17">
        <v>1544</v>
      </c>
      <c r="E57" s="17"/>
      <c r="F57" s="18">
        <f t="shared" si="0"/>
        <v>260518.80000000005</v>
      </c>
      <c r="G57" s="19" t="s">
        <v>27</v>
      </c>
      <c r="H57" s="20" t="s">
        <v>71</v>
      </c>
      <c r="I57" s="16"/>
      <c r="J57" s="21"/>
      <c r="K57" s="22"/>
    </row>
    <row r="58" spans="1:11" x14ac:dyDescent="0.25">
      <c r="A58" s="15">
        <v>43230</v>
      </c>
      <c r="B58" s="16">
        <v>140</v>
      </c>
      <c r="C58" s="16" t="s">
        <v>72</v>
      </c>
      <c r="D58" s="17">
        <v>1</v>
      </c>
      <c r="E58" s="17"/>
      <c r="F58" s="18">
        <f t="shared" si="0"/>
        <v>260517.80000000005</v>
      </c>
      <c r="G58" s="19" t="s">
        <v>73</v>
      </c>
      <c r="H58" s="20"/>
      <c r="I58" s="16"/>
      <c r="J58" s="21"/>
      <c r="K58" s="22"/>
    </row>
    <row r="59" spans="1:11" x14ac:dyDescent="0.25">
      <c r="A59" s="15">
        <v>43230</v>
      </c>
      <c r="B59" s="16">
        <v>300020</v>
      </c>
      <c r="C59" s="16" t="s">
        <v>19</v>
      </c>
      <c r="D59" s="17">
        <v>2827.8</v>
      </c>
      <c r="E59" s="17"/>
      <c r="F59" s="18">
        <f t="shared" si="0"/>
        <v>257690.00000000006</v>
      </c>
      <c r="G59" s="19" t="s">
        <v>27</v>
      </c>
      <c r="H59" s="20" t="s">
        <v>74</v>
      </c>
      <c r="I59" s="16"/>
      <c r="J59" s="21"/>
      <c r="K59" s="22"/>
    </row>
    <row r="60" spans="1:11" x14ac:dyDescent="0.25">
      <c r="A60" s="15">
        <v>43230</v>
      </c>
      <c r="B60" s="16">
        <v>389967</v>
      </c>
      <c r="C60" s="16" t="s">
        <v>75</v>
      </c>
      <c r="D60" s="17">
        <v>80000</v>
      </c>
      <c r="E60" s="17"/>
      <c r="F60" s="18">
        <f t="shared" si="0"/>
        <v>177690.00000000006</v>
      </c>
      <c r="G60" s="19" t="s">
        <v>76</v>
      </c>
      <c r="H60" s="20"/>
      <c r="I60" s="16"/>
      <c r="J60" s="21"/>
      <c r="K60" s="22"/>
    </row>
    <row r="61" spans="1:11" x14ac:dyDescent="0.25">
      <c r="A61" s="15">
        <v>43231</v>
      </c>
      <c r="B61" s="16">
        <v>300031</v>
      </c>
      <c r="C61" s="16" t="s">
        <v>19</v>
      </c>
      <c r="D61" s="17">
        <v>1140.77</v>
      </c>
      <c r="E61" s="17"/>
      <c r="F61" s="18">
        <f t="shared" si="0"/>
        <v>176549.23000000007</v>
      </c>
      <c r="G61" s="19" t="s">
        <v>27</v>
      </c>
      <c r="H61" s="20" t="s">
        <v>77</v>
      </c>
      <c r="I61" s="16"/>
      <c r="J61" s="21"/>
      <c r="K61" s="22"/>
    </row>
    <row r="62" spans="1:11" x14ac:dyDescent="0.25">
      <c r="A62" s="15">
        <v>43231</v>
      </c>
      <c r="B62" s="16">
        <v>300017</v>
      </c>
      <c r="C62" s="16" t="s">
        <v>19</v>
      </c>
      <c r="D62" s="17">
        <v>1376.28</v>
      </c>
      <c r="E62" s="17"/>
      <c r="F62" s="18">
        <f t="shared" si="0"/>
        <v>175172.95000000007</v>
      </c>
      <c r="G62" s="19" t="s">
        <v>27</v>
      </c>
      <c r="H62" s="20" t="s">
        <v>78</v>
      </c>
      <c r="I62" s="16"/>
      <c r="J62" s="21"/>
      <c r="K62" s="22"/>
    </row>
    <row r="63" spans="1:11" x14ac:dyDescent="0.25">
      <c r="A63" s="15">
        <v>43231</v>
      </c>
      <c r="B63" s="16">
        <v>430019</v>
      </c>
      <c r="C63" s="16" t="s">
        <v>16</v>
      </c>
      <c r="D63" s="17">
        <v>360.8</v>
      </c>
      <c r="E63" s="17"/>
      <c r="F63" s="18">
        <f t="shared" si="0"/>
        <v>174812.15000000008</v>
      </c>
      <c r="G63" s="19" t="s">
        <v>79</v>
      </c>
      <c r="H63" s="20" t="s">
        <v>80</v>
      </c>
      <c r="I63" s="16">
        <v>1003</v>
      </c>
      <c r="J63" s="21">
        <v>1</v>
      </c>
      <c r="K63" s="22">
        <v>43201</v>
      </c>
    </row>
    <row r="64" spans="1:11" x14ac:dyDescent="0.25">
      <c r="A64" s="15">
        <v>43231</v>
      </c>
      <c r="B64" s="16">
        <v>300040</v>
      </c>
      <c r="C64" s="16" t="s">
        <v>30</v>
      </c>
      <c r="D64" s="17">
        <v>3489.64</v>
      </c>
      <c r="E64" s="17"/>
      <c r="F64" s="18">
        <f t="shared" si="0"/>
        <v>171322.51000000007</v>
      </c>
      <c r="G64" s="19" t="s">
        <v>27</v>
      </c>
      <c r="H64" s="20" t="s">
        <v>81</v>
      </c>
      <c r="I64" s="16"/>
      <c r="J64" s="21"/>
      <c r="K64" s="22"/>
    </row>
    <row r="65" spans="1:11" x14ac:dyDescent="0.25">
      <c r="A65" s="15">
        <v>43234</v>
      </c>
      <c r="B65" s="16">
        <v>585177</v>
      </c>
      <c r="C65" s="16" t="s">
        <v>82</v>
      </c>
      <c r="D65" s="17">
        <v>48.870000000000005</v>
      </c>
      <c r="E65" s="17"/>
      <c r="F65" s="18">
        <f t="shared" si="0"/>
        <v>171273.64000000007</v>
      </c>
      <c r="G65" s="19" t="s">
        <v>83</v>
      </c>
      <c r="H65" s="20" t="s">
        <v>84</v>
      </c>
      <c r="I65" s="16">
        <v>1</v>
      </c>
      <c r="J65" s="21">
        <v>1</v>
      </c>
      <c r="K65" s="22"/>
    </row>
    <row r="66" spans="1:11" x14ac:dyDescent="0.25">
      <c r="A66" s="15">
        <v>43234</v>
      </c>
      <c r="B66" s="16">
        <v>585161</v>
      </c>
      <c r="C66" s="16" t="s">
        <v>82</v>
      </c>
      <c r="D66" s="17">
        <v>41.37</v>
      </c>
      <c r="E66" s="17"/>
      <c r="F66" s="18">
        <f t="shared" si="0"/>
        <v>171232.27000000008</v>
      </c>
      <c r="G66" s="19" t="s">
        <v>83</v>
      </c>
      <c r="H66" s="20" t="s">
        <v>84</v>
      </c>
      <c r="I66" s="16">
        <v>1</v>
      </c>
      <c r="J66" s="21">
        <v>1</v>
      </c>
      <c r="K66" s="22"/>
    </row>
    <row r="67" spans="1:11" x14ac:dyDescent="0.25">
      <c r="A67" s="15">
        <v>43234</v>
      </c>
      <c r="B67" s="16">
        <v>585139</v>
      </c>
      <c r="C67" s="16" t="s">
        <v>82</v>
      </c>
      <c r="D67" s="17">
        <v>42.32</v>
      </c>
      <c r="E67" s="17"/>
      <c r="F67" s="18">
        <f t="shared" si="0"/>
        <v>171189.95000000007</v>
      </c>
      <c r="G67" s="19" t="s">
        <v>83</v>
      </c>
      <c r="H67" s="20" t="s">
        <v>84</v>
      </c>
      <c r="I67" s="16">
        <v>1</v>
      </c>
      <c r="J67" s="21">
        <v>1</v>
      </c>
      <c r="K67" s="22"/>
    </row>
    <row r="68" spans="1:11" x14ac:dyDescent="0.25">
      <c r="A68" s="15">
        <v>43234</v>
      </c>
      <c r="B68" s="16">
        <v>585121</v>
      </c>
      <c r="C68" s="16" t="s">
        <v>82</v>
      </c>
      <c r="D68" s="17">
        <v>51.77</v>
      </c>
      <c r="E68" s="17"/>
      <c r="F68" s="18">
        <f t="shared" si="0"/>
        <v>171138.18000000008</v>
      </c>
      <c r="G68" s="19" t="s">
        <v>83</v>
      </c>
      <c r="H68" s="20" t="s">
        <v>84</v>
      </c>
      <c r="I68" s="16">
        <v>1</v>
      </c>
      <c r="J68" s="21">
        <v>1</v>
      </c>
      <c r="K68" s="22"/>
    </row>
    <row r="69" spans="1:11" x14ac:dyDescent="0.25">
      <c r="A69" s="15">
        <v>43234</v>
      </c>
      <c r="B69" s="16">
        <v>300025</v>
      </c>
      <c r="C69" s="16" t="s">
        <v>19</v>
      </c>
      <c r="D69" s="17">
        <v>2365.98</v>
      </c>
      <c r="E69" s="17"/>
      <c r="F69" s="18">
        <f t="shared" si="0"/>
        <v>168772.20000000007</v>
      </c>
      <c r="G69" s="19" t="s">
        <v>27</v>
      </c>
      <c r="H69" s="20" t="s">
        <v>85</v>
      </c>
      <c r="I69" s="16"/>
      <c r="J69" s="21"/>
      <c r="K69" s="22"/>
    </row>
    <row r="70" spans="1:11" x14ac:dyDescent="0.25">
      <c r="A70" s="15">
        <v>43234</v>
      </c>
      <c r="B70" s="16">
        <v>300047</v>
      </c>
      <c r="C70" s="16" t="s">
        <v>30</v>
      </c>
      <c r="D70" s="17">
        <v>902.19</v>
      </c>
      <c r="E70" s="17"/>
      <c r="F70" s="18">
        <f t="shared" si="0"/>
        <v>167870.01000000007</v>
      </c>
      <c r="G70" s="19" t="s">
        <v>31</v>
      </c>
      <c r="H70" s="20" t="s">
        <v>78</v>
      </c>
      <c r="I70" s="16"/>
      <c r="J70" s="21"/>
      <c r="K70" s="22"/>
    </row>
    <row r="71" spans="1:11" x14ac:dyDescent="0.25">
      <c r="A71" s="15">
        <v>43234</v>
      </c>
      <c r="B71" s="16">
        <v>555549</v>
      </c>
      <c r="C71" s="16" t="s">
        <v>86</v>
      </c>
      <c r="D71" s="17">
        <v>174548.14</v>
      </c>
      <c r="E71" s="17"/>
      <c r="F71" s="18">
        <f t="shared" si="0"/>
        <v>-6678.1299999999464</v>
      </c>
      <c r="G71" s="19" t="s">
        <v>87</v>
      </c>
      <c r="H71" s="20"/>
      <c r="I71" s="16"/>
      <c r="J71" s="21"/>
      <c r="K71" s="22"/>
    </row>
    <row r="72" spans="1:11" x14ac:dyDescent="0.25">
      <c r="A72" s="15">
        <v>43234</v>
      </c>
      <c r="B72" s="16">
        <v>300049</v>
      </c>
      <c r="C72" s="16" t="s">
        <v>19</v>
      </c>
      <c r="D72" s="17">
        <v>790.15</v>
      </c>
      <c r="E72" s="17"/>
      <c r="F72" s="18">
        <f t="shared" si="0"/>
        <v>-7468.2799999999461</v>
      </c>
      <c r="G72" s="19" t="s">
        <v>31</v>
      </c>
      <c r="H72" s="20" t="s">
        <v>48</v>
      </c>
      <c r="I72" s="16"/>
      <c r="J72" s="21"/>
      <c r="K72" s="22"/>
    </row>
    <row r="73" spans="1:11" x14ac:dyDescent="0.25">
      <c r="A73" s="15">
        <v>43234</v>
      </c>
      <c r="B73" s="16">
        <v>727220</v>
      </c>
      <c r="C73" s="16" t="s">
        <v>22</v>
      </c>
      <c r="D73" s="17"/>
      <c r="E73" s="17">
        <v>7718.1900000000005</v>
      </c>
      <c r="F73" s="18">
        <f t="shared" si="0"/>
        <v>249.91000000005442</v>
      </c>
      <c r="G73" s="19" t="s">
        <v>23</v>
      </c>
      <c r="H73" s="20"/>
      <c r="I73" s="16"/>
      <c r="J73" s="21"/>
      <c r="K73" s="22"/>
    </row>
    <row r="74" spans="1:11" x14ac:dyDescent="0.25">
      <c r="A74" s="15">
        <v>43234</v>
      </c>
      <c r="B74" s="16">
        <v>300050</v>
      </c>
      <c r="C74" s="16" t="s">
        <v>19</v>
      </c>
      <c r="D74" s="17">
        <v>249.91</v>
      </c>
      <c r="E74" s="17"/>
      <c r="F74" s="18">
        <f t="shared" si="0"/>
        <v>5.4427573559223674E-11</v>
      </c>
      <c r="G74" s="19" t="s">
        <v>31</v>
      </c>
      <c r="H74" s="20" t="s">
        <v>44</v>
      </c>
      <c r="I74" s="16"/>
      <c r="J74" s="21"/>
      <c r="K74" s="22"/>
    </row>
    <row r="75" spans="1:11" x14ac:dyDescent="0.25">
      <c r="A75" s="15">
        <v>43235</v>
      </c>
      <c r="B75" s="16">
        <v>300051</v>
      </c>
      <c r="C75" s="16" t="s">
        <v>19</v>
      </c>
      <c r="D75" s="17">
        <v>970.65</v>
      </c>
      <c r="E75" s="17"/>
      <c r="F75" s="18">
        <f t="shared" ref="F75:F103" si="1">F74-D75+E75</f>
        <v>-970.64999999994552</v>
      </c>
      <c r="G75" s="19" t="s">
        <v>31</v>
      </c>
      <c r="H75" s="20" t="s">
        <v>64</v>
      </c>
      <c r="I75" s="16"/>
      <c r="J75" s="21"/>
      <c r="K75" s="22"/>
    </row>
    <row r="76" spans="1:11" x14ac:dyDescent="0.25">
      <c r="A76" s="15">
        <v>43235</v>
      </c>
      <c r="B76" s="16">
        <v>300048</v>
      </c>
      <c r="C76" s="16" t="s">
        <v>30</v>
      </c>
      <c r="D76" s="17">
        <v>778.2</v>
      </c>
      <c r="E76" s="17"/>
      <c r="F76" s="18">
        <f t="shared" si="1"/>
        <v>-1748.8499999999456</v>
      </c>
      <c r="G76" s="19" t="s">
        <v>31</v>
      </c>
      <c r="H76" s="20" t="s">
        <v>54</v>
      </c>
      <c r="I76" s="16"/>
      <c r="J76" s="21"/>
      <c r="K76" s="22"/>
    </row>
    <row r="77" spans="1:11" x14ac:dyDescent="0.25">
      <c r="A77" s="15">
        <v>43235</v>
      </c>
      <c r="B77" s="16">
        <v>300010</v>
      </c>
      <c r="C77" s="16" t="s">
        <v>19</v>
      </c>
      <c r="D77" s="17">
        <v>1232.45</v>
      </c>
      <c r="E77" s="17"/>
      <c r="F77" s="18">
        <f t="shared" si="1"/>
        <v>-2981.2999999999456</v>
      </c>
      <c r="G77" s="19" t="s">
        <v>27</v>
      </c>
      <c r="H77" s="20" t="s">
        <v>88</v>
      </c>
      <c r="I77" s="16"/>
      <c r="J77" s="21"/>
      <c r="K77" s="22"/>
    </row>
    <row r="78" spans="1:11" x14ac:dyDescent="0.25">
      <c r="A78" s="15">
        <v>43235</v>
      </c>
      <c r="B78" s="16">
        <v>727220</v>
      </c>
      <c r="C78" s="16" t="s">
        <v>22</v>
      </c>
      <c r="D78" s="17"/>
      <c r="E78" s="17">
        <v>2981.3</v>
      </c>
      <c r="F78" s="18">
        <f t="shared" si="1"/>
        <v>5.4569682106375694E-11</v>
      </c>
      <c r="G78" s="19" t="s">
        <v>23</v>
      </c>
      <c r="H78" s="20"/>
      <c r="I78" s="16"/>
      <c r="J78" s="21"/>
      <c r="K78" s="22"/>
    </row>
    <row r="79" spans="1:11" x14ac:dyDescent="0.25">
      <c r="A79" s="15">
        <v>43237</v>
      </c>
      <c r="B79" s="16">
        <v>161387</v>
      </c>
      <c r="C79" s="16" t="s">
        <v>89</v>
      </c>
      <c r="D79" s="17">
        <v>9.5</v>
      </c>
      <c r="E79" s="17"/>
      <c r="F79" s="18">
        <f t="shared" si="1"/>
        <v>-9.4999999999454303</v>
      </c>
      <c r="G79" s="19" t="s">
        <v>73</v>
      </c>
      <c r="H79" s="20"/>
      <c r="I79" s="16"/>
      <c r="J79" s="21"/>
      <c r="K79" s="22"/>
    </row>
    <row r="80" spans="1:11" x14ac:dyDescent="0.25">
      <c r="A80" s="15">
        <v>43237</v>
      </c>
      <c r="B80" s="16">
        <v>160177</v>
      </c>
      <c r="C80" s="16" t="s">
        <v>89</v>
      </c>
      <c r="D80" s="17">
        <v>9.5</v>
      </c>
      <c r="E80" s="17"/>
      <c r="F80" s="18">
        <f t="shared" si="1"/>
        <v>-18.99999999994543</v>
      </c>
      <c r="G80" s="19" t="s">
        <v>73</v>
      </c>
      <c r="H80" s="20"/>
      <c r="I80" s="16"/>
      <c r="J80" s="21"/>
      <c r="K80" s="22"/>
    </row>
    <row r="81" spans="1:11" x14ac:dyDescent="0.25">
      <c r="A81" s="15">
        <v>43237</v>
      </c>
      <c r="B81" s="16">
        <v>161071</v>
      </c>
      <c r="C81" s="16" t="s">
        <v>89</v>
      </c>
      <c r="D81" s="17">
        <v>9.5</v>
      </c>
      <c r="E81" s="17"/>
      <c r="F81" s="18">
        <f t="shared" si="1"/>
        <v>-28.49999999994543</v>
      </c>
      <c r="G81" s="19" t="s">
        <v>73</v>
      </c>
      <c r="H81" s="20"/>
      <c r="I81" s="16"/>
      <c r="J81" s="21"/>
      <c r="K81" s="22"/>
    </row>
    <row r="82" spans="1:11" x14ac:dyDescent="0.25">
      <c r="A82" s="15">
        <v>43237</v>
      </c>
      <c r="B82" s="16">
        <v>161387</v>
      </c>
      <c r="C82" s="16" t="s">
        <v>90</v>
      </c>
      <c r="D82" s="17">
        <v>2160</v>
      </c>
      <c r="E82" s="17"/>
      <c r="F82" s="18">
        <f t="shared" si="1"/>
        <v>-2188.4999999999454</v>
      </c>
      <c r="G82" s="19" t="s">
        <v>20</v>
      </c>
      <c r="H82" s="20" t="s">
        <v>91</v>
      </c>
      <c r="I82" s="16">
        <v>1105</v>
      </c>
      <c r="J82" s="21">
        <v>1</v>
      </c>
      <c r="K82" s="22">
        <v>43231</v>
      </c>
    </row>
    <row r="83" spans="1:11" x14ac:dyDescent="0.25">
      <c r="A83" s="15">
        <v>43237</v>
      </c>
      <c r="B83" s="16">
        <v>160177</v>
      </c>
      <c r="C83" s="16" t="s">
        <v>90</v>
      </c>
      <c r="D83" s="17">
        <v>14400</v>
      </c>
      <c r="E83" s="17"/>
      <c r="F83" s="18">
        <f t="shared" si="1"/>
        <v>-16588.499999999945</v>
      </c>
      <c r="G83" s="19" t="s">
        <v>20</v>
      </c>
      <c r="H83" s="20" t="s">
        <v>26</v>
      </c>
      <c r="I83" s="16">
        <v>8</v>
      </c>
      <c r="J83" s="21">
        <v>2</v>
      </c>
      <c r="K83" s="22">
        <v>43230</v>
      </c>
    </row>
    <row r="84" spans="1:11" x14ac:dyDescent="0.25">
      <c r="A84" s="15">
        <v>43237</v>
      </c>
      <c r="B84" s="16">
        <v>160517</v>
      </c>
      <c r="C84" s="16" t="s">
        <v>90</v>
      </c>
      <c r="D84" s="17">
        <v>25189.34</v>
      </c>
      <c r="E84" s="17"/>
      <c r="F84" s="18">
        <f t="shared" si="1"/>
        <v>-41777.839999999946</v>
      </c>
      <c r="G84" s="19" t="s">
        <v>20</v>
      </c>
      <c r="H84" s="20" t="s">
        <v>92</v>
      </c>
      <c r="I84" s="16">
        <v>4</v>
      </c>
      <c r="J84" s="21">
        <v>2</v>
      </c>
      <c r="K84" s="22">
        <v>43230</v>
      </c>
    </row>
    <row r="85" spans="1:11" x14ac:dyDescent="0.25">
      <c r="A85" s="15">
        <v>43237</v>
      </c>
      <c r="B85" s="16">
        <v>160874</v>
      </c>
      <c r="C85" s="16" t="s">
        <v>90</v>
      </c>
      <c r="D85" s="17">
        <v>15729.26</v>
      </c>
      <c r="E85" s="17"/>
      <c r="F85" s="18">
        <f t="shared" si="1"/>
        <v>-57507.099999999948</v>
      </c>
      <c r="G85" s="19" t="s">
        <v>20</v>
      </c>
      <c r="H85" s="20" t="s">
        <v>21</v>
      </c>
      <c r="I85" s="16">
        <v>39</v>
      </c>
      <c r="J85" s="21">
        <v>2</v>
      </c>
      <c r="K85" s="22">
        <v>43230</v>
      </c>
    </row>
    <row r="86" spans="1:11" x14ac:dyDescent="0.25">
      <c r="A86" s="15">
        <v>43237</v>
      </c>
      <c r="B86" s="16">
        <v>161071</v>
      </c>
      <c r="C86" s="16" t="s">
        <v>90</v>
      </c>
      <c r="D86" s="17">
        <v>16742.84</v>
      </c>
      <c r="E86" s="17"/>
      <c r="F86" s="18">
        <f t="shared" si="1"/>
        <v>-74249.939999999944</v>
      </c>
      <c r="G86" s="19" t="s">
        <v>20</v>
      </c>
      <c r="H86" s="20" t="s">
        <v>93</v>
      </c>
      <c r="I86" s="16">
        <v>5</v>
      </c>
      <c r="J86" s="21">
        <v>2</v>
      </c>
      <c r="K86" s="22">
        <v>43230</v>
      </c>
    </row>
    <row r="87" spans="1:11" x14ac:dyDescent="0.25">
      <c r="A87" s="15">
        <v>43237</v>
      </c>
      <c r="B87" s="16">
        <v>727220</v>
      </c>
      <c r="C87" s="16" t="s">
        <v>22</v>
      </c>
      <c r="D87" s="17"/>
      <c r="E87" s="17">
        <v>74268.94</v>
      </c>
      <c r="F87" s="18">
        <f t="shared" si="1"/>
        <v>19.000000000058208</v>
      </c>
      <c r="G87" s="19" t="s">
        <v>23</v>
      </c>
      <c r="H87" s="20"/>
      <c r="I87" s="16"/>
      <c r="J87" s="21"/>
      <c r="K87" s="22"/>
    </row>
    <row r="88" spans="1:11" x14ac:dyDescent="0.25">
      <c r="A88" s="15">
        <v>43237</v>
      </c>
      <c r="B88" s="16">
        <v>160874</v>
      </c>
      <c r="C88" s="16" t="s">
        <v>89</v>
      </c>
      <c r="D88" s="17">
        <v>9.5</v>
      </c>
      <c r="E88" s="17"/>
      <c r="F88" s="18">
        <f t="shared" si="1"/>
        <v>9.5000000000582077</v>
      </c>
      <c r="G88" s="19" t="s">
        <v>73</v>
      </c>
      <c r="H88" s="20"/>
      <c r="I88" s="16"/>
      <c r="J88" s="21"/>
      <c r="K88" s="22"/>
    </row>
    <row r="89" spans="1:11" x14ac:dyDescent="0.25">
      <c r="A89" s="15">
        <v>43237</v>
      </c>
      <c r="B89" s="16">
        <v>160517</v>
      </c>
      <c r="C89" s="16" t="s">
        <v>89</v>
      </c>
      <c r="D89" s="17">
        <v>9.5</v>
      </c>
      <c r="E89" s="17"/>
      <c r="F89" s="18">
        <f t="shared" si="1"/>
        <v>5.8207660913467407E-11</v>
      </c>
      <c r="G89" s="19" t="s">
        <v>73</v>
      </c>
      <c r="H89" s="20"/>
      <c r="I89" s="16"/>
      <c r="J89" s="21"/>
      <c r="K89" s="22"/>
    </row>
    <row r="90" spans="1:11" x14ac:dyDescent="0.25">
      <c r="A90" s="15">
        <v>43238</v>
      </c>
      <c r="B90" s="16">
        <v>831042</v>
      </c>
      <c r="C90" s="16" t="s">
        <v>94</v>
      </c>
      <c r="D90" s="17">
        <v>8134.6</v>
      </c>
      <c r="E90" s="17"/>
      <c r="F90" s="18">
        <f t="shared" si="1"/>
        <v>-8134.5999999999422</v>
      </c>
      <c r="G90" s="19" t="s">
        <v>95</v>
      </c>
      <c r="H90" s="20" t="s">
        <v>96</v>
      </c>
      <c r="I90" s="16">
        <v>2</v>
      </c>
      <c r="J90" s="21">
        <v>1</v>
      </c>
      <c r="K90" s="22"/>
    </row>
    <row r="91" spans="1:11" x14ac:dyDescent="0.25">
      <c r="A91" s="15">
        <v>43238</v>
      </c>
      <c r="B91" s="16">
        <v>727220</v>
      </c>
      <c r="C91" s="16" t="s">
        <v>22</v>
      </c>
      <c r="D91" s="17"/>
      <c r="E91" s="17">
        <v>8738.91</v>
      </c>
      <c r="F91" s="18">
        <f t="shared" si="1"/>
        <v>604.3100000000577</v>
      </c>
      <c r="G91" s="19" t="s">
        <v>23</v>
      </c>
      <c r="H91" s="20"/>
      <c r="I91" s="16"/>
      <c r="J91" s="21"/>
      <c r="K91" s="22"/>
    </row>
    <row r="92" spans="1:11" x14ac:dyDescent="0.25">
      <c r="A92" s="15">
        <v>43238</v>
      </c>
      <c r="B92" s="16">
        <v>435572</v>
      </c>
      <c r="C92" s="16" t="s">
        <v>97</v>
      </c>
      <c r="D92" s="17">
        <v>197.07</v>
      </c>
      <c r="E92" s="17"/>
      <c r="F92" s="18">
        <f t="shared" si="1"/>
        <v>407.24000000005771</v>
      </c>
      <c r="G92" s="19" t="s">
        <v>98</v>
      </c>
      <c r="H92" s="20" t="s">
        <v>99</v>
      </c>
      <c r="I92" s="16">
        <v>44</v>
      </c>
      <c r="J92" s="21">
        <v>1</v>
      </c>
      <c r="K92" s="22"/>
    </row>
    <row r="93" spans="1:11" x14ac:dyDescent="0.25">
      <c r="A93" s="15">
        <v>43238</v>
      </c>
      <c r="B93" s="16">
        <v>435359</v>
      </c>
      <c r="C93" s="16" t="s">
        <v>97</v>
      </c>
      <c r="D93" s="17">
        <v>407.24</v>
      </c>
      <c r="E93" s="17"/>
      <c r="F93" s="18">
        <f t="shared" si="1"/>
        <v>5.7696070143720135E-11</v>
      </c>
      <c r="G93" s="19" t="s">
        <v>100</v>
      </c>
      <c r="H93" s="20" t="s">
        <v>101</v>
      </c>
      <c r="I93" s="16">
        <v>46</v>
      </c>
      <c r="J93" s="21">
        <v>1</v>
      </c>
      <c r="K93" s="22"/>
    </row>
    <row r="94" spans="1:11" x14ac:dyDescent="0.25">
      <c r="A94" s="15">
        <v>43241</v>
      </c>
      <c r="B94" s="16">
        <v>611017</v>
      </c>
      <c r="C94" s="16" t="s">
        <v>16</v>
      </c>
      <c r="D94" s="17">
        <v>372.40000000000003</v>
      </c>
      <c r="E94" s="17"/>
      <c r="F94" s="18">
        <f t="shared" si="1"/>
        <v>-372.39999999994234</v>
      </c>
      <c r="G94" s="19" t="s">
        <v>102</v>
      </c>
      <c r="H94" s="20" t="s">
        <v>103</v>
      </c>
      <c r="I94" s="16">
        <v>1161824</v>
      </c>
      <c r="J94" s="21">
        <v>1</v>
      </c>
      <c r="K94" s="22"/>
    </row>
    <row r="95" spans="1:11" x14ac:dyDescent="0.25">
      <c r="A95" s="15">
        <v>43241</v>
      </c>
      <c r="B95" s="16">
        <v>727220</v>
      </c>
      <c r="C95" s="16" t="s">
        <v>22</v>
      </c>
      <c r="D95" s="17"/>
      <c r="E95" s="17">
        <v>372.40000000000003</v>
      </c>
      <c r="F95" s="18">
        <f t="shared" si="1"/>
        <v>5.7696070143720135E-11</v>
      </c>
      <c r="G95" s="19" t="s">
        <v>23</v>
      </c>
      <c r="H95" s="20"/>
      <c r="I95" s="16"/>
      <c r="J95" s="21"/>
      <c r="K95" s="22"/>
    </row>
    <row r="96" spans="1:11" x14ac:dyDescent="0.25">
      <c r="A96" s="15">
        <v>43242</v>
      </c>
      <c r="B96" s="16">
        <v>900041</v>
      </c>
      <c r="C96" s="16" t="s">
        <v>19</v>
      </c>
      <c r="D96" s="17">
        <v>245.31</v>
      </c>
      <c r="E96" s="17"/>
      <c r="F96" s="18">
        <f t="shared" si="1"/>
        <v>-245.30999999994231</v>
      </c>
      <c r="G96" s="19" t="s">
        <v>27</v>
      </c>
      <c r="H96" s="20" t="s">
        <v>44</v>
      </c>
      <c r="I96" s="16"/>
      <c r="J96" s="21"/>
      <c r="K96" s="22"/>
    </row>
    <row r="97" spans="1:11" x14ac:dyDescent="0.25">
      <c r="A97" s="15">
        <v>43242</v>
      </c>
      <c r="B97" s="16">
        <v>727220</v>
      </c>
      <c r="C97" s="16" t="s">
        <v>22</v>
      </c>
      <c r="D97" s="17"/>
      <c r="E97" s="17">
        <v>245.31</v>
      </c>
      <c r="F97" s="18">
        <f t="shared" si="1"/>
        <v>5.7696070143720135E-11</v>
      </c>
      <c r="G97" s="19" t="s">
        <v>23</v>
      </c>
      <c r="H97" s="20"/>
      <c r="I97" s="16"/>
      <c r="J97" s="21"/>
      <c r="K97" s="22"/>
    </row>
    <row r="98" spans="1:11" x14ac:dyDescent="0.25">
      <c r="A98" s="15">
        <v>43245</v>
      </c>
      <c r="B98" s="16">
        <v>140</v>
      </c>
      <c r="C98" s="16" t="s">
        <v>72</v>
      </c>
      <c r="D98" s="17">
        <v>1</v>
      </c>
      <c r="E98" s="17"/>
      <c r="F98" s="18">
        <f t="shared" si="1"/>
        <v>-0.99999999994230393</v>
      </c>
      <c r="G98" s="19" t="s">
        <v>73</v>
      </c>
      <c r="H98" s="20"/>
      <c r="I98" s="16"/>
      <c r="J98" s="21"/>
      <c r="K98" s="22"/>
    </row>
    <row r="99" spans="1:11" x14ac:dyDescent="0.25">
      <c r="A99" s="15">
        <v>43245</v>
      </c>
      <c r="B99" s="16">
        <v>0</v>
      </c>
      <c r="C99" s="16" t="s">
        <v>104</v>
      </c>
      <c r="D99" s="17">
        <v>42</v>
      </c>
      <c r="E99" s="17"/>
      <c r="F99" s="18">
        <f t="shared" si="1"/>
        <v>-42.999999999942304</v>
      </c>
      <c r="G99" s="19" t="s">
        <v>73</v>
      </c>
      <c r="H99" s="20"/>
      <c r="I99" s="16"/>
      <c r="J99" s="21"/>
      <c r="K99" s="22"/>
    </row>
    <row r="100" spans="1:11" x14ac:dyDescent="0.25">
      <c r="A100" s="15">
        <v>43245</v>
      </c>
      <c r="B100" s="16">
        <v>367351</v>
      </c>
      <c r="C100" s="16" t="s">
        <v>75</v>
      </c>
      <c r="D100" s="17">
        <v>17.600000000000001</v>
      </c>
      <c r="E100" s="17"/>
      <c r="F100" s="18">
        <f t="shared" si="1"/>
        <v>-60.599999999942305</v>
      </c>
      <c r="G100" s="19" t="s">
        <v>79</v>
      </c>
      <c r="H100" s="20"/>
      <c r="I100" s="16"/>
      <c r="J100" s="21"/>
      <c r="K100" s="22"/>
    </row>
    <row r="101" spans="1:11" x14ac:dyDescent="0.25">
      <c r="A101" s="15">
        <v>43245</v>
      </c>
      <c r="B101" s="16">
        <v>727220</v>
      </c>
      <c r="C101" s="16" t="s">
        <v>22</v>
      </c>
      <c r="D101" s="17"/>
      <c r="E101" s="17">
        <v>60.6</v>
      </c>
      <c r="F101" s="18">
        <f t="shared" si="1"/>
        <v>5.7696070143720135E-11</v>
      </c>
      <c r="G101" s="19" t="s">
        <v>23</v>
      </c>
      <c r="H101" s="20"/>
      <c r="I101" s="16"/>
      <c r="J101" s="21"/>
      <c r="K101" s="22"/>
    </row>
    <row r="102" spans="1:11" x14ac:dyDescent="0.25">
      <c r="A102" s="15">
        <v>43250</v>
      </c>
      <c r="B102" s="16">
        <v>501559</v>
      </c>
      <c r="C102" s="16" t="s">
        <v>16</v>
      </c>
      <c r="D102" s="17">
        <v>8550</v>
      </c>
      <c r="E102" s="17"/>
      <c r="F102" s="18">
        <f t="shared" si="1"/>
        <v>-8549.9999999999418</v>
      </c>
      <c r="G102" s="19" t="s">
        <v>17</v>
      </c>
      <c r="H102" s="20" t="s">
        <v>18</v>
      </c>
      <c r="I102" s="16">
        <v>340655</v>
      </c>
      <c r="J102" s="21">
        <v>3</v>
      </c>
      <c r="K102" s="22">
        <v>43257</v>
      </c>
    </row>
    <row r="103" spans="1:11" x14ac:dyDescent="0.25">
      <c r="A103" s="15">
        <v>43250</v>
      </c>
      <c r="B103" s="16">
        <v>727220</v>
      </c>
      <c r="C103" s="16" t="s">
        <v>22</v>
      </c>
      <c r="D103" s="17"/>
      <c r="E103" s="17">
        <v>8550</v>
      </c>
      <c r="F103" s="18">
        <f t="shared" si="1"/>
        <v>5.8207660913467407E-11</v>
      </c>
      <c r="G103" s="19" t="s">
        <v>23</v>
      </c>
      <c r="H103" s="20"/>
      <c r="I103" s="16"/>
      <c r="J103" s="21"/>
      <c r="K103" s="22"/>
    </row>
    <row r="104" spans="1:11" x14ac:dyDescent="0.25">
      <c r="A104" s="15"/>
      <c r="B104" s="16"/>
      <c r="C104" s="16"/>
      <c r="D104" s="17"/>
      <c r="E104" s="17"/>
      <c r="F104" s="18"/>
      <c r="G104" s="19"/>
      <c r="H104" s="20"/>
      <c r="I104" s="16"/>
      <c r="J104" s="21"/>
      <c r="K104" s="22"/>
    </row>
    <row r="105" spans="1:11" ht="15.75" thickBot="1" x14ac:dyDescent="0.3">
      <c r="A105" s="106" t="s">
        <v>105</v>
      </c>
      <c r="B105" s="107"/>
      <c r="C105" s="23"/>
      <c r="D105" s="24">
        <f>SUM(D10:D104)</f>
        <v>446356.46000000014</v>
      </c>
      <c r="E105" s="24">
        <f>SUM(E10:E104)</f>
        <v>446356.45999999996</v>
      </c>
      <c r="F105" s="25">
        <f>F9-D105+E105</f>
        <v>0</v>
      </c>
      <c r="G105" s="26"/>
      <c r="H105" s="27"/>
      <c r="I105" s="28"/>
      <c r="J105" s="29"/>
      <c r="K105" s="30"/>
    </row>
    <row r="106" spans="1:11" x14ac:dyDescent="0.25">
      <c r="A106" s="31" t="s">
        <v>106</v>
      </c>
      <c r="B106" s="4"/>
      <c r="C106" s="4"/>
      <c r="D106" s="5"/>
      <c r="E106" s="4"/>
      <c r="F106" s="4"/>
      <c r="G106" s="4"/>
      <c r="H106" s="4"/>
      <c r="I106" s="4"/>
      <c r="J106" s="6"/>
      <c r="K106" s="7"/>
    </row>
    <row r="107" spans="1:11" x14ac:dyDescent="0.25">
      <c r="A107" s="31"/>
      <c r="B107" s="4"/>
      <c r="C107" s="4"/>
      <c r="D107" s="5"/>
      <c r="E107" s="4"/>
      <c r="F107" s="4"/>
      <c r="G107" s="4"/>
      <c r="H107" s="4"/>
      <c r="I107" s="4"/>
      <c r="J107" s="6"/>
      <c r="K107" s="7"/>
    </row>
    <row r="108" spans="1:11" x14ac:dyDescent="0.25">
      <c r="A108" s="31"/>
      <c r="B108" s="4"/>
      <c r="C108" s="4"/>
      <c r="D108" s="5"/>
      <c r="E108" s="4"/>
      <c r="F108" s="4"/>
      <c r="G108" s="4"/>
      <c r="H108" s="4"/>
      <c r="I108" s="4"/>
      <c r="J108" s="6"/>
      <c r="K108" s="7"/>
    </row>
    <row r="110" spans="1:11" ht="46.5" customHeight="1" x14ac:dyDescent="0.25">
      <c r="A110" s="104" t="s">
        <v>0</v>
      </c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</row>
    <row r="111" spans="1:11" ht="18" customHeight="1" x14ac:dyDescent="0.25"/>
    <row r="112" spans="1:11" ht="18" customHeight="1" x14ac:dyDescent="0.3">
      <c r="A112" s="99" t="s">
        <v>107</v>
      </c>
      <c r="B112" s="99"/>
      <c r="C112" s="99"/>
      <c r="D112" s="99"/>
      <c r="E112" s="99"/>
      <c r="F112" s="99"/>
      <c r="G112" s="99"/>
      <c r="H112" s="99"/>
      <c r="I112" s="99"/>
      <c r="J112" s="99"/>
      <c r="K112" s="99"/>
    </row>
    <row r="113" spans="1:11" x14ac:dyDescent="0.25">
      <c r="A113" s="4"/>
      <c r="B113" s="4"/>
      <c r="C113" s="4"/>
      <c r="D113" s="5"/>
      <c r="E113" s="4"/>
      <c r="F113" s="4"/>
      <c r="G113" s="4"/>
      <c r="H113" s="4"/>
      <c r="I113" s="4"/>
      <c r="J113" s="6"/>
      <c r="K113" s="7"/>
    </row>
    <row r="114" spans="1:11" x14ac:dyDescent="0.25">
      <c r="A114" s="100" t="s">
        <v>108</v>
      </c>
      <c r="B114" s="101"/>
      <c r="C114" s="101"/>
      <c r="D114" s="101"/>
      <c r="E114" s="102"/>
      <c r="F114" s="4"/>
      <c r="G114" s="103" t="s">
        <v>109</v>
      </c>
      <c r="H114" s="103"/>
      <c r="I114" s="103"/>
      <c r="J114" s="103"/>
      <c r="K114" s="7"/>
    </row>
    <row r="115" spans="1:11" x14ac:dyDescent="0.25">
      <c r="A115" s="32" t="s">
        <v>87</v>
      </c>
      <c r="B115" s="33"/>
      <c r="C115" s="33"/>
      <c r="D115" s="34"/>
      <c r="E115" s="35">
        <f t="shared" ref="E115:E129" si="2">SUMIF($G$8:$G$104,A115,$D$8:$D$104)</f>
        <v>174548.14</v>
      </c>
      <c r="F115" s="4"/>
      <c r="G115" s="36" t="s">
        <v>51</v>
      </c>
      <c r="H115" s="4"/>
      <c r="I115" s="83">
        <f>SUMIF($G$8:$G$104,G115,$E$8:$E$104)</f>
        <v>249997.75</v>
      </c>
      <c r="J115" s="84"/>
      <c r="K115" s="7"/>
    </row>
    <row r="116" spans="1:11" x14ac:dyDescent="0.25">
      <c r="A116" s="37" t="s">
        <v>65</v>
      </c>
      <c r="B116" s="38"/>
      <c r="C116" s="38"/>
      <c r="D116" s="39"/>
      <c r="E116" s="40">
        <f t="shared" si="2"/>
        <v>317.8</v>
      </c>
      <c r="F116" s="4"/>
      <c r="G116" s="97" t="s">
        <v>23</v>
      </c>
      <c r="H116" s="98"/>
      <c r="I116" s="83">
        <f>SUMIF($G$8:$G$104,G116,$E$8:$E$104)</f>
        <v>115595.37000000001</v>
      </c>
      <c r="J116" s="84"/>
      <c r="K116" s="7"/>
    </row>
    <row r="117" spans="1:11" x14ac:dyDescent="0.25">
      <c r="A117" s="37" t="s">
        <v>83</v>
      </c>
      <c r="B117" s="38"/>
      <c r="C117" s="38"/>
      <c r="D117" s="39"/>
      <c r="E117" s="40">
        <f t="shared" si="2"/>
        <v>184.33</v>
      </c>
      <c r="F117" s="4"/>
      <c r="G117" s="97" t="s">
        <v>25</v>
      </c>
      <c r="H117" s="98"/>
      <c r="I117" s="83">
        <f>SUMIF($G$8:$G$104,G117,$E$8:$E$104)</f>
        <v>80000</v>
      </c>
      <c r="J117" s="84"/>
      <c r="K117" s="7"/>
    </row>
    <row r="118" spans="1:11" x14ac:dyDescent="0.25">
      <c r="A118" s="37" t="s">
        <v>27</v>
      </c>
      <c r="B118" s="38"/>
      <c r="C118" s="38"/>
      <c r="D118" s="39"/>
      <c r="E118" s="40">
        <f t="shared" si="2"/>
        <v>80188.449999999983</v>
      </c>
      <c r="F118" s="4"/>
      <c r="G118" s="97" t="s">
        <v>69</v>
      </c>
      <c r="H118" s="98"/>
      <c r="I118" s="83">
        <f>SUMIF($G$8:$G$104,G118,$E$8:$E$104)</f>
        <v>763.34</v>
      </c>
      <c r="J118" s="84"/>
      <c r="K118" s="7"/>
    </row>
    <row r="119" spans="1:11" x14ac:dyDescent="0.25">
      <c r="A119" s="37" t="s">
        <v>95</v>
      </c>
      <c r="B119" s="38"/>
      <c r="C119" s="38"/>
      <c r="D119" s="39"/>
      <c r="E119" s="40">
        <f t="shared" si="2"/>
        <v>8134.6</v>
      </c>
      <c r="F119" s="4"/>
      <c r="G119" s="36"/>
      <c r="H119" s="4"/>
      <c r="I119" s="83">
        <f>SUMIF($G$8:$G$104,G119,$E$8:$E$104)</f>
        <v>0</v>
      </c>
      <c r="J119" s="84"/>
      <c r="K119" s="7"/>
    </row>
    <row r="120" spans="1:11" x14ac:dyDescent="0.25">
      <c r="A120" s="37" t="s">
        <v>98</v>
      </c>
      <c r="B120" s="38"/>
      <c r="C120" s="38"/>
      <c r="D120" s="39"/>
      <c r="E120" s="40">
        <f t="shared" si="2"/>
        <v>197.07</v>
      </c>
      <c r="F120" s="4"/>
      <c r="G120" s="41" t="s">
        <v>110</v>
      </c>
      <c r="H120" s="42"/>
      <c r="I120" s="87">
        <f>SUM(I115:J119)</f>
        <v>446356.46</v>
      </c>
      <c r="J120" s="88"/>
      <c r="K120" s="43">
        <f>E105-I120</f>
        <v>0</v>
      </c>
    </row>
    <row r="121" spans="1:11" x14ac:dyDescent="0.25">
      <c r="A121" s="37" t="s">
        <v>79</v>
      </c>
      <c r="B121" s="38"/>
      <c r="C121" s="38"/>
      <c r="D121" s="39"/>
      <c r="E121" s="40">
        <f t="shared" si="2"/>
        <v>378.40000000000003</v>
      </c>
      <c r="F121" s="4"/>
      <c r="G121" s="44"/>
      <c r="H121" s="45"/>
      <c r="I121" s="46"/>
      <c r="J121" s="47"/>
      <c r="K121" s="7"/>
    </row>
    <row r="122" spans="1:11" x14ac:dyDescent="0.25">
      <c r="A122" s="37" t="s">
        <v>102</v>
      </c>
      <c r="B122" s="38"/>
      <c r="C122" s="38"/>
      <c r="D122" s="39"/>
      <c r="E122" s="40">
        <f t="shared" si="2"/>
        <v>372.40000000000003</v>
      </c>
      <c r="F122" s="4"/>
      <c r="G122" s="48" t="s">
        <v>111</v>
      </c>
      <c r="H122" s="49"/>
      <c r="I122" s="50"/>
      <c r="J122" s="51"/>
    </row>
    <row r="123" spans="1:11" x14ac:dyDescent="0.25">
      <c r="A123" s="37" t="s">
        <v>76</v>
      </c>
      <c r="B123" s="38"/>
      <c r="C123" s="38"/>
      <c r="D123" s="39"/>
      <c r="E123" s="40">
        <f t="shared" si="2"/>
        <v>80000</v>
      </c>
      <c r="F123" s="4"/>
      <c r="G123" s="36" t="s">
        <v>112</v>
      </c>
      <c r="H123" s="38"/>
      <c r="I123" s="83">
        <f>'[1]CEF Abril 2018'!I101:J101</f>
        <v>16962.84</v>
      </c>
      <c r="J123" s="84"/>
    </row>
    <row r="124" spans="1:11" x14ac:dyDescent="0.25">
      <c r="A124" s="37" t="s">
        <v>113</v>
      </c>
      <c r="B124" s="38"/>
      <c r="C124" s="38"/>
      <c r="D124" s="39"/>
      <c r="E124" s="40">
        <f t="shared" si="2"/>
        <v>0</v>
      </c>
      <c r="F124" s="4"/>
      <c r="G124" s="37" t="s">
        <v>87</v>
      </c>
      <c r="H124" s="38"/>
      <c r="I124" s="83">
        <f>SUMIF($G$8:$G$104,G124,$D$8:$D$104)</f>
        <v>174548.14</v>
      </c>
      <c r="J124" s="84"/>
    </row>
    <row r="125" spans="1:11" x14ac:dyDescent="0.25">
      <c r="A125" s="37" t="s">
        <v>100</v>
      </c>
      <c r="B125" s="38"/>
      <c r="C125" s="38"/>
      <c r="D125" s="39"/>
      <c r="E125" s="40">
        <f t="shared" si="2"/>
        <v>407.24</v>
      </c>
      <c r="F125" s="4"/>
      <c r="G125" s="97" t="s">
        <v>23</v>
      </c>
      <c r="H125" s="98"/>
      <c r="I125" s="83">
        <f>-SUMIF($G$8:$G$104,G125,$E$8:$E$104)</f>
        <v>-115595.37000000001</v>
      </c>
      <c r="J125" s="84"/>
    </row>
    <row r="126" spans="1:11" x14ac:dyDescent="0.25">
      <c r="A126" s="37" t="s">
        <v>31</v>
      </c>
      <c r="B126" s="38"/>
      <c r="C126" s="38"/>
      <c r="D126" s="39"/>
      <c r="E126" s="40">
        <f t="shared" si="2"/>
        <v>3855.37</v>
      </c>
      <c r="F126" s="4"/>
      <c r="G126" s="36" t="s">
        <v>114</v>
      </c>
      <c r="H126" s="38"/>
      <c r="I126" s="83">
        <v>251.78</v>
      </c>
      <c r="J126" s="84"/>
    </row>
    <row r="127" spans="1:11" x14ac:dyDescent="0.25">
      <c r="A127" s="37" t="s">
        <v>20</v>
      </c>
      <c r="B127" s="38"/>
      <c r="C127" s="38"/>
      <c r="D127" s="39"/>
      <c r="E127" s="40">
        <f t="shared" si="2"/>
        <v>80581.16</v>
      </c>
      <c r="F127" s="4"/>
      <c r="G127" s="52"/>
      <c r="H127" s="53"/>
      <c r="I127" s="95"/>
      <c r="J127" s="96"/>
    </row>
    <row r="128" spans="1:11" x14ac:dyDescent="0.25">
      <c r="A128" s="37" t="s">
        <v>73</v>
      </c>
      <c r="B128" s="38"/>
      <c r="C128" s="38"/>
      <c r="D128" s="39"/>
      <c r="E128" s="40">
        <f t="shared" si="2"/>
        <v>91.5</v>
      </c>
      <c r="F128" s="4"/>
      <c r="G128" s="54" t="s">
        <v>115</v>
      </c>
      <c r="H128" s="53"/>
      <c r="I128" s="91">
        <f>SUM(I123:J126)</f>
        <v>76167.39</v>
      </c>
      <c r="J128" s="92"/>
    </row>
    <row r="129" spans="1:13" x14ac:dyDescent="0.25">
      <c r="A129" s="37" t="s">
        <v>17</v>
      </c>
      <c r="B129" s="38"/>
      <c r="C129" s="38"/>
      <c r="D129" s="39"/>
      <c r="E129" s="40">
        <f t="shared" si="2"/>
        <v>17100</v>
      </c>
      <c r="F129" s="4"/>
      <c r="G129" s="55"/>
      <c r="J129" s="56"/>
      <c r="K129" s="7"/>
    </row>
    <row r="130" spans="1:13" x14ac:dyDescent="0.25">
      <c r="A130" s="55"/>
      <c r="D130" s="39"/>
      <c r="E130" s="57"/>
      <c r="F130" s="4"/>
      <c r="G130" s="58" t="s">
        <v>116</v>
      </c>
      <c r="H130" s="59"/>
      <c r="I130" s="93"/>
      <c r="J130" s="94"/>
      <c r="K130" s="7"/>
    </row>
    <row r="131" spans="1:13" x14ac:dyDescent="0.25">
      <c r="A131" s="37"/>
      <c r="B131" s="38"/>
      <c r="C131" s="38"/>
      <c r="D131" s="39"/>
      <c r="E131" s="40">
        <f t="shared" ref="E131:E151" si="3">SUMIF($G$8:$G$104,A131,$D$8:$D$104)</f>
        <v>0</v>
      </c>
      <c r="F131" s="4"/>
      <c r="G131" s="32" t="s">
        <v>112</v>
      </c>
      <c r="H131" s="33"/>
      <c r="I131" s="81">
        <v>0</v>
      </c>
      <c r="J131" s="82"/>
      <c r="K131" s="7"/>
    </row>
    <row r="132" spans="1:13" x14ac:dyDescent="0.25">
      <c r="A132" s="37"/>
      <c r="B132" s="38"/>
      <c r="C132" s="38"/>
      <c r="D132" s="39"/>
      <c r="E132" s="40">
        <f t="shared" si="3"/>
        <v>0</v>
      </c>
      <c r="F132" s="4"/>
      <c r="G132" s="37" t="s">
        <v>117</v>
      </c>
      <c r="H132" s="38"/>
      <c r="I132" s="83">
        <f>SUMIF($G$8:$G$104,G132,$E$8:$E$104)</f>
        <v>0</v>
      </c>
      <c r="J132" s="84"/>
      <c r="K132" s="7"/>
    </row>
    <row r="133" spans="1:13" x14ac:dyDescent="0.25">
      <c r="A133" s="37"/>
      <c r="B133" s="38"/>
      <c r="C133" s="38"/>
      <c r="D133" s="39"/>
      <c r="E133" s="40">
        <f t="shared" si="3"/>
        <v>0</v>
      </c>
      <c r="F133" s="4"/>
      <c r="G133" s="36" t="s">
        <v>118</v>
      </c>
      <c r="H133" s="38"/>
      <c r="I133" s="83">
        <f>-SUMIF($G$8:$G$104,G133,$D$8:$D$104)</f>
        <v>0</v>
      </c>
      <c r="J133" s="84"/>
      <c r="K133" s="7"/>
    </row>
    <row r="134" spans="1:13" x14ac:dyDescent="0.25">
      <c r="A134" s="36"/>
      <c r="B134" s="38"/>
      <c r="C134" s="38"/>
      <c r="D134" s="39"/>
      <c r="E134" s="40">
        <f t="shared" si="3"/>
        <v>0</v>
      </c>
      <c r="F134" s="4"/>
      <c r="G134" s="52"/>
      <c r="H134" s="53"/>
      <c r="I134" s="95"/>
      <c r="J134" s="96"/>
      <c r="K134" s="7"/>
    </row>
    <row r="135" spans="1:13" x14ac:dyDescent="0.25">
      <c r="A135" s="36"/>
      <c r="B135" s="38"/>
      <c r="C135" s="38"/>
      <c r="D135" s="39"/>
      <c r="E135" s="40">
        <f t="shared" si="3"/>
        <v>0</v>
      </c>
      <c r="F135" s="4"/>
      <c r="G135" s="54" t="s">
        <v>119</v>
      </c>
      <c r="H135" s="53"/>
      <c r="I135" s="87">
        <f>SUM(I131:J134)</f>
        <v>0</v>
      </c>
      <c r="J135" s="88"/>
      <c r="K135" s="7"/>
    </row>
    <row r="136" spans="1:13" x14ac:dyDescent="0.25">
      <c r="A136" s="37"/>
      <c r="B136" s="38"/>
      <c r="C136" s="38"/>
      <c r="D136" s="39"/>
      <c r="E136" s="40">
        <f t="shared" si="3"/>
        <v>0</v>
      </c>
      <c r="F136" s="4"/>
      <c r="G136" s="55"/>
      <c r="J136" s="56"/>
      <c r="K136" s="7"/>
    </row>
    <row r="137" spans="1:13" x14ac:dyDescent="0.25">
      <c r="A137" s="37"/>
      <c r="B137" s="38"/>
      <c r="C137" s="38"/>
      <c r="D137" s="39"/>
      <c r="E137" s="40">
        <f t="shared" si="3"/>
        <v>0</v>
      </c>
      <c r="F137" s="4"/>
      <c r="G137" s="48" t="s">
        <v>120</v>
      </c>
      <c r="H137" s="49"/>
      <c r="I137" s="50"/>
      <c r="J137" s="51"/>
      <c r="K137" s="7"/>
    </row>
    <row r="138" spans="1:13" x14ac:dyDescent="0.25">
      <c r="A138" s="37"/>
      <c r="B138" s="38"/>
      <c r="C138" s="38"/>
      <c r="D138" s="39"/>
      <c r="E138" s="40">
        <f t="shared" si="3"/>
        <v>0</v>
      </c>
      <c r="F138" s="4"/>
      <c r="G138" s="36" t="s">
        <v>112</v>
      </c>
      <c r="H138" s="38"/>
      <c r="I138" s="89">
        <f>'[1]CEF Abril 2018'!I115:J115</f>
        <v>0</v>
      </c>
      <c r="J138" s="90"/>
      <c r="K138" s="7"/>
    </row>
    <row r="139" spans="1:13" x14ac:dyDescent="0.25">
      <c r="A139" s="37"/>
      <c r="B139" s="38"/>
      <c r="C139" s="38"/>
      <c r="D139" s="39"/>
      <c r="E139" s="40">
        <f t="shared" si="3"/>
        <v>0</v>
      </c>
      <c r="F139" s="4"/>
      <c r="G139" s="36" t="s">
        <v>121</v>
      </c>
      <c r="H139" s="38"/>
      <c r="I139" s="75">
        <v>249997.75</v>
      </c>
      <c r="J139" s="76"/>
      <c r="K139" s="7"/>
    </row>
    <row r="140" spans="1:13" x14ac:dyDescent="0.25">
      <c r="A140" s="37"/>
      <c r="B140" s="38"/>
      <c r="C140" s="38"/>
      <c r="D140" s="39"/>
      <c r="E140" s="40">
        <f t="shared" si="3"/>
        <v>0</v>
      </c>
      <c r="F140" s="4"/>
      <c r="G140" s="36" t="s">
        <v>51</v>
      </c>
      <c r="H140" s="38"/>
      <c r="I140" s="83">
        <f>-SUMIF($G$8:$G$104,G140,$E$8:$E$104)</f>
        <v>-249997.75</v>
      </c>
      <c r="J140" s="84"/>
      <c r="K140" s="7"/>
    </row>
    <row r="141" spans="1:13" x14ac:dyDescent="0.25">
      <c r="A141" s="37"/>
      <c r="B141" s="38"/>
      <c r="C141" s="38"/>
      <c r="D141" s="39"/>
      <c r="E141" s="40">
        <f t="shared" si="3"/>
        <v>0</v>
      </c>
      <c r="F141" s="4"/>
      <c r="G141" s="52"/>
      <c r="H141" s="53"/>
      <c r="I141" s="85"/>
      <c r="J141" s="86"/>
      <c r="K141" s="7"/>
    </row>
    <row r="142" spans="1:13" x14ac:dyDescent="0.25">
      <c r="A142" s="37"/>
      <c r="B142" s="38"/>
      <c r="C142" s="38"/>
      <c r="D142" s="39"/>
      <c r="E142" s="40">
        <f t="shared" si="3"/>
        <v>0</v>
      </c>
      <c r="F142" s="4"/>
      <c r="G142" s="54" t="s">
        <v>115</v>
      </c>
      <c r="H142" s="53"/>
      <c r="I142" s="91">
        <f>SUM(I138:J141)</f>
        <v>0</v>
      </c>
      <c r="J142" s="92"/>
      <c r="K142" s="7"/>
      <c r="M142" s="1"/>
    </row>
    <row r="143" spans="1:13" x14ac:dyDescent="0.25">
      <c r="A143" s="37"/>
      <c r="B143" s="38"/>
      <c r="C143" s="38"/>
      <c r="D143" s="39"/>
      <c r="E143" s="40">
        <f t="shared" si="3"/>
        <v>0</v>
      </c>
      <c r="F143" s="4"/>
      <c r="G143" s="37"/>
      <c r="H143" s="4"/>
      <c r="I143" s="4"/>
      <c r="J143" s="60"/>
      <c r="K143" s="7"/>
    </row>
    <row r="144" spans="1:13" x14ac:dyDescent="0.25">
      <c r="A144" s="37"/>
      <c r="B144" s="38"/>
      <c r="C144" s="38"/>
      <c r="D144" s="39"/>
      <c r="E144" s="40">
        <f t="shared" si="3"/>
        <v>0</v>
      </c>
      <c r="F144" s="4"/>
      <c r="G144" s="58" t="s">
        <v>122</v>
      </c>
      <c r="H144" s="59"/>
      <c r="I144" s="59"/>
      <c r="J144" s="61"/>
      <c r="K144" s="7"/>
    </row>
    <row r="145" spans="1:11" x14ac:dyDescent="0.25">
      <c r="A145" s="36"/>
      <c r="B145" s="38"/>
      <c r="C145" s="38"/>
      <c r="D145" s="39"/>
      <c r="E145" s="40">
        <f t="shared" si="3"/>
        <v>0</v>
      </c>
      <c r="F145" s="4"/>
      <c r="G145" s="62" t="s">
        <v>123</v>
      </c>
      <c r="H145" s="63"/>
      <c r="I145" s="81">
        <f>'[1]CEF Abril 2018'!I122:J122</f>
        <v>20221.349999999999</v>
      </c>
      <c r="J145" s="82"/>
      <c r="K145" s="7"/>
    </row>
    <row r="146" spans="1:11" x14ac:dyDescent="0.25">
      <c r="A146" s="37"/>
      <c r="B146" s="38"/>
      <c r="C146" s="38"/>
      <c r="D146" s="39"/>
      <c r="E146" s="40">
        <f t="shared" si="3"/>
        <v>0</v>
      </c>
      <c r="F146" s="4"/>
      <c r="G146" s="37" t="s">
        <v>124</v>
      </c>
      <c r="I146" s="83">
        <v>16455.87</v>
      </c>
      <c r="J146" s="84"/>
      <c r="K146" s="7"/>
    </row>
    <row r="147" spans="1:11" x14ac:dyDescent="0.25">
      <c r="A147" s="37"/>
      <c r="B147" s="38"/>
      <c r="C147" s="38"/>
      <c r="D147" s="39"/>
      <c r="E147" s="40">
        <f t="shared" si="3"/>
        <v>0</v>
      </c>
      <c r="F147" s="4"/>
      <c r="G147" s="37"/>
      <c r="H147" s="3"/>
      <c r="I147" s="83"/>
      <c r="J147" s="84"/>
      <c r="K147" s="7"/>
    </row>
    <row r="148" spans="1:11" x14ac:dyDescent="0.25">
      <c r="A148" s="37"/>
      <c r="B148" s="38"/>
      <c r="C148" s="38"/>
      <c r="D148" s="39"/>
      <c r="E148" s="40">
        <f t="shared" si="3"/>
        <v>0</v>
      </c>
      <c r="F148" s="4"/>
      <c r="G148" s="52" t="s">
        <v>125</v>
      </c>
      <c r="H148" s="53"/>
      <c r="I148" s="85">
        <f>SUMIF($G$8:$G$104,G148,$D$8:$D$104)</f>
        <v>0</v>
      </c>
      <c r="J148" s="86"/>
      <c r="K148" s="7"/>
    </row>
    <row r="149" spans="1:11" x14ac:dyDescent="0.25">
      <c r="A149" s="36"/>
      <c r="B149" s="38"/>
      <c r="C149" s="38"/>
      <c r="D149" s="39"/>
      <c r="E149" s="40">
        <f t="shared" si="3"/>
        <v>0</v>
      </c>
      <c r="F149" s="4"/>
      <c r="G149" s="41" t="s">
        <v>119</v>
      </c>
      <c r="H149" s="42"/>
      <c r="I149" s="87">
        <f>SUM(I145:J148)</f>
        <v>36677.22</v>
      </c>
      <c r="J149" s="88"/>
      <c r="K149" s="7"/>
    </row>
    <row r="150" spans="1:11" x14ac:dyDescent="0.25">
      <c r="A150" s="37"/>
      <c r="B150" s="38"/>
      <c r="C150" s="38"/>
      <c r="D150" s="39"/>
      <c r="E150" s="40">
        <f t="shared" si="3"/>
        <v>0</v>
      </c>
      <c r="F150" s="4"/>
      <c r="G150" s="55"/>
      <c r="J150" s="56"/>
      <c r="K150" s="7"/>
    </row>
    <row r="151" spans="1:11" x14ac:dyDescent="0.25">
      <c r="A151" s="37"/>
      <c r="B151" s="38"/>
      <c r="C151" s="38"/>
      <c r="D151" s="39"/>
      <c r="E151" s="40">
        <f t="shared" si="3"/>
        <v>0</v>
      </c>
      <c r="F151" s="4"/>
      <c r="G151" s="48" t="s">
        <v>126</v>
      </c>
      <c r="H151" s="64"/>
      <c r="I151" s="64"/>
      <c r="J151" s="65"/>
      <c r="K151" s="7"/>
    </row>
    <row r="152" spans="1:11" x14ac:dyDescent="0.25">
      <c r="A152" s="52"/>
      <c r="B152" s="66"/>
      <c r="C152" s="66"/>
      <c r="D152" s="67"/>
      <c r="E152" s="68"/>
      <c r="F152" s="4"/>
      <c r="G152" s="36" t="s">
        <v>127</v>
      </c>
      <c r="H152" s="38"/>
      <c r="I152" s="75">
        <f>'[1]CEF Abril 2018'!I129:J129</f>
        <v>29924.440000000002</v>
      </c>
      <c r="J152" s="76"/>
      <c r="K152" s="7"/>
    </row>
    <row r="153" spans="1:11" x14ac:dyDescent="0.25">
      <c r="A153" s="73" t="s">
        <v>110</v>
      </c>
      <c r="B153" s="74"/>
      <c r="C153" s="74"/>
      <c r="D153" s="69"/>
      <c r="E153" s="70">
        <f>SUM(E115:E151)</f>
        <v>446356.45999999996</v>
      </c>
      <c r="F153" s="4"/>
      <c r="G153" s="37" t="s">
        <v>128</v>
      </c>
      <c r="H153" s="38"/>
      <c r="I153" s="75">
        <v>27662.49</v>
      </c>
      <c r="J153" s="76"/>
      <c r="K153" s="7"/>
    </row>
    <row r="154" spans="1:11" x14ac:dyDescent="0.25">
      <c r="F154" s="4"/>
      <c r="G154" s="36"/>
      <c r="H154" s="38"/>
      <c r="I154" s="75"/>
      <c r="J154" s="76"/>
      <c r="K154" s="7"/>
    </row>
    <row r="155" spans="1:11" x14ac:dyDescent="0.25">
      <c r="F155" s="4"/>
      <c r="G155" s="37"/>
      <c r="I155" s="77"/>
      <c r="J155" s="78"/>
      <c r="K155" s="7"/>
    </row>
    <row r="156" spans="1:11" x14ac:dyDescent="0.25">
      <c r="F156" s="4"/>
      <c r="G156" s="41" t="s">
        <v>115</v>
      </c>
      <c r="H156" s="71"/>
      <c r="I156" s="79">
        <f>SUM(I152:J155)</f>
        <v>57586.930000000008</v>
      </c>
      <c r="J156" s="80"/>
      <c r="K156" s="7"/>
    </row>
    <row r="157" spans="1:11" x14ac:dyDescent="0.25">
      <c r="A157" s="37"/>
      <c r="B157" s="38"/>
      <c r="C157" s="38"/>
      <c r="D157" s="39"/>
      <c r="K157" s="7"/>
    </row>
    <row r="158" spans="1:11" x14ac:dyDescent="0.25">
      <c r="A158" s="37"/>
      <c r="B158" s="38"/>
      <c r="C158" s="38"/>
      <c r="D158" s="39"/>
      <c r="G158" s="45"/>
      <c r="H158" s="45"/>
      <c r="I158" s="46"/>
      <c r="J158" s="46"/>
      <c r="K158" s="7"/>
    </row>
    <row r="159" spans="1:11" x14ac:dyDescent="0.25">
      <c r="D159"/>
      <c r="F159" s="4"/>
      <c r="G159" s="45"/>
      <c r="H159" s="45"/>
      <c r="I159" s="46"/>
      <c r="J159" s="46"/>
      <c r="K159" s="7"/>
    </row>
    <row r="161" spans="5:5" x14ac:dyDescent="0.25">
      <c r="E161" s="72"/>
    </row>
    <row r="162" spans="5:5" x14ac:dyDescent="0.25">
      <c r="E162" s="72"/>
    </row>
    <row r="165" spans="5:5" x14ac:dyDescent="0.25">
      <c r="E165" s="72"/>
    </row>
  </sheetData>
  <mergeCells count="47">
    <mergeCell ref="A110:K110"/>
    <mergeCell ref="A2:K2"/>
    <mergeCell ref="A4:K4"/>
    <mergeCell ref="A6:F6"/>
    <mergeCell ref="G6:K6"/>
    <mergeCell ref="A105:B105"/>
    <mergeCell ref="I120:J120"/>
    <mergeCell ref="A112:K112"/>
    <mergeCell ref="A114:E114"/>
    <mergeCell ref="G114:J114"/>
    <mergeCell ref="I115:J115"/>
    <mergeCell ref="G116:H116"/>
    <mergeCell ref="I116:J116"/>
    <mergeCell ref="G117:H117"/>
    <mergeCell ref="I117:J117"/>
    <mergeCell ref="G118:H118"/>
    <mergeCell ref="I118:J118"/>
    <mergeCell ref="I119:J119"/>
    <mergeCell ref="I134:J134"/>
    <mergeCell ref="I123:J123"/>
    <mergeCell ref="I124:J124"/>
    <mergeCell ref="G125:H125"/>
    <mergeCell ref="I125:J125"/>
    <mergeCell ref="I126:J126"/>
    <mergeCell ref="I127:J127"/>
    <mergeCell ref="I128:J128"/>
    <mergeCell ref="I130:J130"/>
    <mergeCell ref="I131:J131"/>
    <mergeCell ref="I132:J132"/>
    <mergeCell ref="I133:J133"/>
    <mergeCell ref="I152:J152"/>
    <mergeCell ref="I135:J135"/>
    <mergeCell ref="I138:J138"/>
    <mergeCell ref="I139:J139"/>
    <mergeCell ref="I140:J140"/>
    <mergeCell ref="I141:J141"/>
    <mergeCell ref="I142:J142"/>
    <mergeCell ref="I145:J145"/>
    <mergeCell ref="I146:J146"/>
    <mergeCell ref="I147:J147"/>
    <mergeCell ref="I148:J148"/>
    <mergeCell ref="I149:J149"/>
    <mergeCell ref="A153:C153"/>
    <mergeCell ref="I153:J153"/>
    <mergeCell ref="I154:J154"/>
    <mergeCell ref="I155:J155"/>
    <mergeCell ref="I156:J156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Washington Luis Garcia</dc:creator>
  <cp:lastModifiedBy>Washington Luis Garcia</cp:lastModifiedBy>
  <dcterms:created xsi:type="dcterms:W3CDTF">2020-05-18T15:49:24Z</dcterms:created>
  <dcterms:modified xsi:type="dcterms:W3CDTF">2020-05-18T17:20:46Z</dcterms:modified>
</cp:coreProperties>
</file>